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JCL CALCULATOR 10102025\"/>
    </mc:Choice>
  </mc:AlternateContent>
  <xr:revisionPtr revIDLastSave="0" documentId="13_ncr:1_{F0A169E8-A5DF-4E7A-9E4F-996EF0155A40}" xr6:coauthVersionLast="47" xr6:coauthVersionMax="47" xr10:uidLastSave="{00000000-0000-0000-0000-000000000000}"/>
  <workbookProtection workbookAlgorithmName="SHA-512" workbookHashValue="CB98G4h0ayDi0mQ7rcdNKQjbjnAW8FGjoiG6HI0Rku19+WGZqlJGMRSqnSTjCKypEtaUJKJSxoxobU0aRyTmCA==" workbookSaltValue="WrDQJ3zNaqg+qraRuWpqsA==" workbookSpinCount="100000" lockStructure="1"/>
  <bookViews>
    <workbookView xWindow="-120" yWindow="-120" windowWidth="20730" windowHeight="11160" tabRatio="548" xr2:uid="{00000000-000D-0000-FFFF-FFFF00000000}"/>
  </bookViews>
  <sheets>
    <sheet name="SPC04 6.65%" sheetId="1" r:id="rId1"/>
  </sheets>
  <definedNames>
    <definedName name="_xlnm.Print_Area" localSheetId="0">'SPC04 6.65%'!$A$1:$F$40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10" i="1"/>
  <c r="D23" i="1"/>
  <c r="E23" i="1"/>
  <c r="C43" i="1"/>
  <c r="F26" i="1" l="1"/>
  <c r="F34" i="1" l="1"/>
  <c r="F35" i="1" l="1"/>
  <c r="F40" i="1" s="1"/>
  <c r="F13" i="1" l="1"/>
  <c r="F36" i="1"/>
  <c r="F30" i="1"/>
  <c r="F27" i="1" l="1"/>
  <c r="G27" i="1" s="1"/>
  <c r="F24" i="1"/>
  <c r="F37" i="1" l="1"/>
  <c r="F39" i="1" s="1"/>
  <c r="F28" i="1" l="1"/>
  <c r="F29" i="1" s="1"/>
  <c r="E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0" authorId="0" shapeId="0" xr:uid="{D6A6FB55-8DD7-41D2-A526-F6EB23B353D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ISIKAN JUMLAH PERATUS POTONGAN GAJI MENGIKUT KEBENARAN MAJIKAN</t>
        </r>
      </text>
    </comment>
  </commentList>
</comments>
</file>

<file path=xl/sharedStrings.xml><?xml version="1.0" encoding="utf-8"?>
<sst xmlns="http://schemas.openxmlformats.org/spreadsheetml/2006/main" count="76" uniqueCount="40">
  <si>
    <t>GAJI POKOK + ELAUN TETAP</t>
  </si>
  <si>
    <t xml:space="preserve"> </t>
  </si>
  <si>
    <t>ANSURAN</t>
  </si>
  <si>
    <t>TEMPOH PINJAMAN</t>
  </si>
  <si>
    <t>AMAUN PINJAMAN YANG DIPOHON</t>
  </si>
  <si>
    <t>ANSURAN BULANAN</t>
  </si>
  <si>
    <t>NAMA</t>
  </si>
  <si>
    <t>IC NO</t>
  </si>
  <si>
    <t>POTONGAN DALAM PAYSLIP</t>
  </si>
  <si>
    <t>(  -  )</t>
  </si>
  <si>
    <t>KELAYAKAN  ANSURAN  BULANAN</t>
  </si>
  <si>
    <t>OVERLAP  LOAN</t>
  </si>
  <si>
    <t>BANK/KOPERASI</t>
  </si>
  <si>
    <t>JUMLAH BAKI HUTANG</t>
  </si>
  <si>
    <t>JUMLAH</t>
  </si>
  <si>
    <t>KELAYAKAN POTONGAN MAKSIMA</t>
  </si>
  <si>
    <t>RM</t>
  </si>
  <si>
    <t>PERCENTAGE PAYOUT</t>
  </si>
  <si>
    <t>PAYOUT 80%</t>
  </si>
  <si>
    <t>KEUNTUNGAN (PRINCIPAL+PROFIT)</t>
  </si>
  <si>
    <t>ANSURAN JCL</t>
  </si>
  <si>
    <t>COSHARE COLLECTION FEE</t>
  </si>
  <si>
    <t>DATED:</t>
  </si>
  <si>
    <t>SKIM ANSURAN</t>
  </si>
  <si>
    <t>UNTUK TAHUN SELAIN 15TAHUN- SILA TUKAR "TAHUN" SHJ</t>
  </si>
  <si>
    <t xml:space="preserve">KELAYAKAN MAXIMA </t>
  </si>
  <si>
    <t>SPC 04 /SPC 08</t>
  </si>
  <si>
    <t xml:space="preserve">TUNAI  BERSIH </t>
  </si>
  <si>
    <t>(  -  )                SETTLEMENT UNTUK LOAN  OVERLAP ( BANK / KOPERASI )</t>
  </si>
  <si>
    <t>(  -  )                ADVANCE INSTALLMENT</t>
  </si>
  <si>
    <t xml:space="preserve">  INTRANSIT ANGKASA</t>
  </si>
  <si>
    <t>RABEATUL</t>
  </si>
  <si>
    <t>890120032234</t>
  </si>
  <si>
    <t>BKR</t>
  </si>
  <si>
    <t>SECTION A</t>
  </si>
  <si>
    <t>(  -  )                SST</t>
  </si>
  <si>
    <t xml:space="preserve">                         TUNAI  KASAR SEBELUM TOLAK SETTLEMENT OVERLAP </t>
  </si>
  <si>
    <t>(   -  )                TAKAFUL, ADMIN, STAMPING, LEGAL  FEES ETC</t>
  </si>
  <si>
    <t>SECTION B</t>
  </si>
  <si>
    <t>Version 10102025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</si>
</sst>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/m/yyyy\ 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14"/>
      <color theme="1"/>
      <name val="Palatino Linotype"/>
      <family val="1"/>
    </font>
    <font>
      <b/>
      <sz val="11"/>
      <color theme="1"/>
      <name val="Franklin Gothic Medium Cond"/>
      <family val="2"/>
    </font>
    <font>
      <b/>
      <sz val="11"/>
      <color rgb="FFFF0000"/>
      <name val="Franklin Gothic Medium Cond"/>
      <family val="2"/>
    </font>
    <font>
      <b/>
      <sz val="11"/>
      <name val="Franklin Gothic Medium Cond"/>
      <family val="2"/>
    </font>
    <font>
      <b/>
      <sz val="12"/>
      <color rgb="FFFF0000"/>
      <name val="Franklin Gothic Medium Cond"/>
      <family val="2"/>
    </font>
    <font>
      <sz val="11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i/>
      <sz val="20"/>
      <color theme="1"/>
      <name val="Britannic Bold"/>
      <family val="2"/>
    </font>
    <font>
      <b/>
      <sz val="9"/>
      <color rgb="FFFF0000"/>
      <name val="Franklin Gothic Medium Con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Franklin Gothic Medium Cond"/>
      <family val="2"/>
    </font>
    <font>
      <b/>
      <sz val="20"/>
      <color theme="1"/>
      <name val="Franklin Gothic Medium Cond"/>
      <family val="2"/>
    </font>
    <font>
      <sz val="18"/>
      <color theme="1"/>
      <name val="Calibri"/>
      <family val="2"/>
      <scheme val="minor"/>
    </font>
    <font>
      <b/>
      <sz val="18"/>
      <color theme="1"/>
      <name val="Palatino Linotype"/>
      <family val="1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BF87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3" fontId="1" fillId="0" borderId="0" xfId="1" applyFont="1" applyProtection="1"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3" fontId="1" fillId="0" borderId="0" xfId="1" applyFont="1" applyProtection="1"/>
    <xf numFmtId="43" fontId="0" fillId="0" borderId="0" xfId="0" applyNumberFormat="1"/>
    <xf numFmtId="0" fontId="3" fillId="0" borderId="2" xfId="0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0" fontId="3" fillId="0" borderId="2" xfId="0" applyFont="1" applyBorder="1"/>
    <xf numFmtId="0" fontId="3" fillId="0" borderId="1" xfId="0" applyFont="1" applyBorder="1"/>
    <xf numFmtId="0" fontId="0" fillId="0" borderId="5" xfId="0" applyBorder="1"/>
    <xf numFmtId="0" fontId="7" fillId="0" borderId="12" xfId="0" applyFont="1" applyBorder="1" applyProtection="1">
      <protection locked="0"/>
    </xf>
    <xf numFmtId="43" fontId="7" fillId="0" borderId="12" xfId="1" applyFont="1" applyBorder="1" applyAlignment="1" applyProtection="1">
      <protection locked="0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43" fontId="2" fillId="0" borderId="0" xfId="1" applyFont="1" applyFill="1" applyBorder="1" applyProtection="1">
      <protection hidden="1"/>
    </xf>
    <xf numFmtId="9" fontId="2" fillId="0" borderId="0" xfId="1" applyNumberFormat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3" fontId="2" fillId="0" borderId="0" xfId="1" applyNumberFormat="1" applyFont="1" applyFill="1" applyBorder="1" applyProtection="1">
      <protection hidden="1"/>
    </xf>
    <xf numFmtId="4" fontId="2" fillId="0" borderId="0" xfId="1" applyNumberFormat="1" applyFont="1" applyFill="1" applyBorder="1" applyProtection="1">
      <protection hidden="1"/>
    </xf>
    <xf numFmtId="4" fontId="2" fillId="0" borderId="0" xfId="1" applyNumberFormat="1" applyFont="1" applyFill="1" applyBorder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10" fontId="2" fillId="0" borderId="0" xfId="2" applyNumberFormat="1" applyFont="1" applyFill="1" applyBorder="1" applyAlignment="1" applyProtection="1">
      <alignment horizontal="right"/>
      <protection hidden="1"/>
    </xf>
    <xf numFmtId="43" fontId="10" fillId="0" borderId="0" xfId="1" applyFont="1" applyFill="1" applyProtection="1">
      <protection hidden="1"/>
    </xf>
    <xf numFmtId="9" fontId="10" fillId="0" borderId="0" xfId="2" applyFont="1" applyFill="1" applyProtection="1">
      <protection hidden="1"/>
    </xf>
    <xf numFmtId="0" fontId="13" fillId="0" borderId="12" xfId="0" applyFont="1" applyBorder="1" applyProtection="1">
      <protection locked="0"/>
    </xf>
    <xf numFmtId="0" fontId="16" fillId="0" borderId="0" xfId="0" applyFont="1"/>
    <xf numFmtId="166" fontId="17" fillId="0" borderId="0" xfId="0" applyNumberFormat="1" applyFont="1" applyAlignment="1">
      <alignment horizontal="left"/>
    </xf>
    <xf numFmtId="0" fontId="6" fillId="5" borderId="1" xfId="0" applyFont="1" applyFill="1" applyBorder="1" applyAlignment="1" applyProtection="1">
      <alignment horizontal="center"/>
      <protection hidden="1"/>
    </xf>
    <xf numFmtId="0" fontId="18" fillId="6" borderId="1" xfId="0" applyFont="1" applyFill="1" applyBorder="1" applyAlignment="1" applyProtection="1">
      <alignment horizontal="center"/>
      <protection locked="0" hidden="1"/>
    </xf>
    <xf numFmtId="0" fontId="6" fillId="0" borderId="15" xfId="0" applyFont="1" applyBorder="1" applyAlignment="1" applyProtection="1">
      <alignment horizontal="left" vertical="center" indent="8"/>
      <protection hidden="1"/>
    </xf>
    <xf numFmtId="0" fontId="6" fillId="3" borderId="3" xfId="0" applyFont="1" applyFill="1" applyBorder="1" applyProtection="1">
      <protection hidden="1"/>
    </xf>
    <xf numFmtId="9" fontId="9" fillId="0" borderId="1" xfId="0" applyNumberFormat="1" applyFont="1" applyBorder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 vertical="top"/>
      <protection hidden="1"/>
    </xf>
    <xf numFmtId="10" fontId="5" fillId="0" borderId="9" xfId="0" applyNumberFormat="1" applyFont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6" fillId="0" borderId="14" xfId="0" applyFont="1" applyBorder="1" applyAlignment="1" applyProtection="1">
      <alignment horizontal="left" vertical="center" indent="8"/>
      <protection hidden="1"/>
    </xf>
    <xf numFmtId="0" fontId="6" fillId="0" borderId="14" xfId="0" applyFont="1" applyBorder="1" applyAlignment="1">
      <alignment horizontal="left" vertical="center" indent="8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3" borderId="20" xfId="0" applyFont="1" applyFill="1" applyBorder="1" applyProtection="1">
      <protection hidden="1"/>
    </xf>
    <xf numFmtId="0" fontId="6" fillId="3" borderId="15" xfId="0" applyFont="1" applyFill="1" applyBorder="1" applyProtection="1"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5" xfId="0" applyFont="1" applyBorder="1" applyProtection="1">
      <protection hidden="1"/>
    </xf>
    <xf numFmtId="3" fontId="7" fillId="0" borderId="12" xfId="1" applyNumberFormat="1" applyFont="1" applyBorder="1" applyProtection="1">
      <protection locked="0" hidden="1"/>
    </xf>
    <xf numFmtId="4" fontId="8" fillId="0" borderId="12" xfId="1" applyNumberFormat="1" applyFont="1" applyBorder="1" applyProtection="1">
      <protection hidden="1"/>
    </xf>
    <xf numFmtId="43" fontId="6" fillId="0" borderId="12" xfId="1" applyFont="1" applyFill="1" applyBorder="1" applyProtection="1">
      <protection hidden="1"/>
    </xf>
    <xf numFmtId="0" fontId="3" fillId="0" borderId="0" xfId="0" applyFont="1" applyAlignment="1">
      <alignment horizontal="left"/>
    </xf>
    <xf numFmtId="0" fontId="3" fillId="0" borderId="0" xfId="0" applyFont="1"/>
    <xf numFmtId="43" fontId="6" fillId="6" borderId="1" xfId="0" applyNumberFormat="1" applyFont="1" applyFill="1" applyBorder="1" applyAlignment="1" applyProtection="1">
      <alignment horizontal="center"/>
      <protection hidden="1"/>
    </xf>
    <xf numFmtId="43" fontId="6" fillId="6" borderId="1" xfId="1" applyFont="1" applyFill="1" applyBorder="1" applyAlignment="1" applyProtection="1">
      <protection hidden="1"/>
    </xf>
    <xf numFmtId="43" fontId="6" fillId="6" borderId="19" xfId="0" applyNumberFormat="1" applyFont="1" applyFill="1" applyBorder="1" applyProtection="1">
      <protection hidden="1"/>
    </xf>
    <xf numFmtId="43" fontId="6" fillId="6" borderId="12" xfId="1" applyFont="1" applyFill="1" applyBorder="1" applyProtection="1">
      <protection hidden="1"/>
    </xf>
    <xf numFmtId="10" fontId="7" fillId="6" borderId="18" xfId="2" applyNumberFormat="1" applyFont="1" applyFill="1" applyBorder="1" applyAlignment="1" applyProtection="1">
      <alignment horizontal="right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31" xfId="0" applyFont="1" applyBorder="1" applyAlignment="1" applyProtection="1">
      <alignment vertical="center"/>
      <protection hidden="1"/>
    </xf>
    <xf numFmtId="43" fontId="6" fillId="0" borderId="31" xfId="1" applyFont="1" applyBorder="1" applyProtection="1">
      <protection hidden="1"/>
    </xf>
    <xf numFmtId="0" fontId="7" fillId="0" borderId="0" xfId="0" applyFont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hidden="1"/>
    </xf>
    <xf numFmtId="3" fontId="6" fillId="6" borderId="1" xfId="0" applyNumberFormat="1" applyFont="1" applyFill="1" applyBorder="1" applyAlignment="1" applyProtection="1">
      <alignment horizontal="center"/>
      <protection hidden="1"/>
    </xf>
    <xf numFmtId="4" fontId="8" fillId="0" borderId="20" xfId="1" applyNumberFormat="1" applyFont="1" applyBorder="1" applyProtection="1">
      <protection hidden="1"/>
    </xf>
    <xf numFmtId="4" fontId="6" fillId="6" borderId="1" xfId="1" applyNumberFormat="1" applyFont="1" applyFill="1" applyBorder="1" applyProtection="1">
      <protection hidden="1"/>
    </xf>
    <xf numFmtId="0" fontId="21" fillId="0" borderId="0" xfId="0" applyFont="1" applyProtection="1">
      <protection locked="0"/>
    </xf>
    <xf numFmtId="10" fontId="22" fillId="0" borderId="1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2" fillId="0" borderId="6" xfId="0" applyFont="1" applyBorder="1" applyAlignment="1" applyProtection="1">
      <alignment horizontal="right"/>
      <protection hidden="1"/>
    </xf>
    <xf numFmtId="0" fontId="6" fillId="0" borderId="13" xfId="0" applyFont="1" applyBorder="1" applyAlignment="1">
      <alignment horizontal="left" vertical="center" indent="8"/>
    </xf>
    <xf numFmtId="43" fontId="6" fillId="0" borderId="0" xfId="1" applyFont="1" applyFill="1" applyBorder="1" applyProtection="1">
      <protection hidden="1"/>
    </xf>
    <xf numFmtId="0" fontId="6" fillId="2" borderId="19" xfId="0" applyFont="1" applyFill="1" applyBorder="1" applyAlignment="1">
      <alignment horizontal="center"/>
    </xf>
    <xf numFmtId="43" fontId="7" fillId="6" borderId="12" xfId="1" applyFont="1" applyFill="1" applyBorder="1" applyProtection="1">
      <protection locked="0"/>
    </xf>
    <xf numFmtId="43" fontId="8" fillId="0" borderId="12" xfId="1" applyFont="1" applyFill="1" applyBorder="1" applyProtection="1">
      <protection hidden="1"/>
    </xf>
    <xf numFmtId="43" fontId="6" fillId="0" borderId="18" xfId="1" applyFont="1" applyFill="1" applyBorder="1" applyProtection="1">
      <protection hidden="1"/>
    </xf>
    <xf numFmtId="0" fontId="12" fillId="0" borderId="0" xfId="0" applyFont="1" applyAlignment="1">
      <alignment horizontal="right"/>
    </xf>
    <xf numFmtId="4" fontId="8" fillId="0" borderId="1" xfId="1" applyNumberFormat="1" applyFont="1" applyBorder="1" applyProtection="1">
      <protection hidden="1"/>
    </xf>
    <xf numFmtId="0" fontId="23" fillId="0" borderId="0" xfId="0" applyFont="1" applyAlignment="1" applyProtection="1">
      <alignment horizontal="right"/>
      <protection locked="0"/>
    </xf>
    <xf numFmtId="0" fontId="6" fillId="3" borderId="2" xfId="0" applyFont="1" applyFill="1" applyBorder="1" applyAlignment="1" applyProtection="1">
      <alignment horizontal="center" vertical="top"/>
      <protection hidden="1"/>
    </xf>
    <xf numFmtId="0" fontId="6" fillId="3" borderId="4" xfId="0" applyFont="1" applyFill="1" applyBorder="1" applyAlignment="1" applyProtection="1">
      <alignment horizontal="center" vertical="top"/>
      <protection hidden="1"/>
    </xf>
    <xf numFmtId="0" fontId="6" fillId="3" borderId="5" xfId="0" applyFont="1" applyFill="1" applyBorder="1" applyAlignment="1" applyProtection="1">
      <alignment horizontal="center" vertical="top"/>
      <protection hidden="1"/>
    </xf>
    <xf numFmtId="0" fontId="6" fillId="0" borderId="23" xfId="0" applyFont="1" applyBorder="1" applyAlignment="1" applyProtection="1">
      <alignment horizontal="left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left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3" borderId="8" xfId="0" applyFont="1" applyFill="1" applyBorder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6" fillId="3" borderId="15" xfId="0" applyFont="1" applyFill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19" fillId="6" borderId="8" xfId="0" applyFont="1" applyFill="1" applyBorder="1" applyAlignment="1" applyProtection="1">
      <alignment horizontal="center" vertical="top"/>
      <protection locked="0" hidden="1"/>
    </xf>
    <xf numFmtId="0" fontId="20" fillId="6" borderId="15" xfId="0" applyFont="1" applyFill="1" applyBorder="1" applyAlignment="1" applyProtection="1">
      <alignment horizontal="center" vertical="top"/>
      <protection locked="0"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6" borderId="21" xfId="0" applyFont="1" applyFill="1" applyBorder="1" applyAlignment="1" applyProtection="1">
      <alignment horizontal="center"/>
      <protection hidden="1"/>
    </xf>
    <xf numFmtId="0" fontId="6" fillId="6" borderId="22" xfId="0" applyFont="1" applyFill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7" fillId="6" borderId="26" xfId="0" applyFont="1" applyFill="1" applyBorder="1" applyAlignment="1" applyProtection="1">
      <alignment horizontal="center"/>
      <protection hidden="1"/>
    </xf>
    <xf numFmtId="0" fontId="7" fillId="6" borderId="27" xfId="0" applyFont="1" applyFill="1" applyBorder="1" applyAlignment="1" applyProtection="1">
      <alignment horizontal="center"/>
      <protection hidden="1"/>
    </xf>
    <xf numFmtId="0" fontId="7" fillId="6" borderId="17" xfId="0" applyFont="1" applyFill="1" applyBorder="1" applyAlignment="1" applyProtection="1">
      <alignment horizontal="center"/>
      <protection hidden="1"/>
    </xf>
    <xf numFmtId="0" fontId="6" fillId="6" borderId="23" xfId="0" applyFont="1" applyFill="1" applyBorder="1" applyAlignment="1" applyProtection="1">
      <alignment horizontal="center"/>
      <protection hidden="1"/>
    </xf>
    <xf numFmtId="0" fontId="6" fillId="6" borderId="24" xfId="0" applyFont="1" applyFill="1" applyBorder="1" applyAlignment="1" applyProtection="1">
      <alignment horizontal="center"/>
      <protection hidden="1"/>
    </xf>
    <xf numFmtId="0" fontId="6" fillId="6" borderId="25" xfId="0" applyFont="1" applyFill="1" applyBorder="1" applyAlignment="1" applyProtection="1">
      <alignment horizontal="center"/>
      <protection hidden="1"/>
    </xf>
    <xf numFmtId="0" fontId="6" fillId="6" borderId="2" xfId="0" applyFont="1" applyFill="1" applyBorder="1" applyAlignment="1" applyProtection="1">
      <alignment horizontal="center"/>
      <protection hidden="1"/>
    </xf>
    <xf numFmtId="0" fontId="6" fillId="6" borderId="4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6" fillId="6" borderId="23" xfId="0" applyFont="1" applyFill="1" applyBorder="1" applyAlignment="1" applyProtection="1">
      <alignment horizontal="left"/>
      <protection hidden="1"/>
    </xf>
    <xf numFmtId="0" fontId="6" fillId="6" borderId="24" xfId="0" applyFont="1" applyFill="1" applyBorder="1" applyAlignment="1" applyProtection="1">
      <alignment horizontal="left"/>
      <protection hidden="1"/>
    </xf>
    <xf numFmtId="0" fontId="6" fillId="6" borderId="25" xfId="0" applyFont="1" applyFill="1" applyBorder="1" applyAlignment="1" applyProtection="1">
      <alignment horizontal="left"/>
      <protection hidden="1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6" borderId="8" xfId="0" applyFont="1" applyFill="1" applyBorder="1" applyAlignment="1" applyProtection="1">
      <alignment horizontal="left"/>
      <protection locked="0"/>
    </xf>
    <xf numFmtId="49" fontId="6" fillId="6" borderId="15" xfId="0" quotePrefix="1" applyNumberFormat="1" applyFont="1" applyFill="1" applyBorder="1" applyAlignment="1" applyProtection="1">
      <alignment horizontal="left"/>
      <protection locked="0"/>
    </xf>
    <xf numFmtId="49" fontId="6" fillId="6" borderId="15" xfId="0" applyNumberFormat="1" applyFont="1" applyFill="1" applyBorder="1" applyAlignment="1" applyProtection="1">
      <alignment horizontal="left"/>
      <protection locked="0"/>
    </xf>
    <xf numFmtId="49" fontId="6" fillId="6" borderId="16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FF0000"/>
      <color rgb="FFFBF876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516085</xdr:colOff>
      <xdr:row>1</xdr:row>
      <xdr:rowOff>301813</xdr:rowOff>
    </xdr:from>
    <xdr:to>
      <xdr:col>2</xdr:col>
      <xdr:colOff>2152234</xdr:colOff>
      <xdr:row>2</xdr:row>
      <xdr:rowOff>309018</xdr:rowOff>
    </xdr:to>
    <xdr:pic>
      <xdr:nvPicPr>
        <xdr:cNvPr id="3" name="Picture 2" descr="COSHARE PERSONAL LOAN ADVISOR: COSHARE">
          <a:extLst>
            <a:ext uri="{FF2B5EF4-FFF2-40B4-BE49-F238E27FC236}">
              <a16:creationId xmlns:a16="http://schemas.microsoft.com/office/drawing/2014/main" id="{9AA843BD-2876-4976-853E-C9714A72AE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0" t="21000" r="8500" b="29000"/>
        <a:stretch/>
      </xdr:blipFill>
      <xdr:spPr bwMode="auto">
        <a:xfrm>
          <a:off x="660769" y="446497"/>
          <a:ext cx="1636149" cy="45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2374234</xdr:colOff>
      <xdr:row>1</xdr:row>
      <xdr:rowOff>0</xdr:rowOff>
    </xdr:from>
    <xdr:ext cx="832918" cy="400528"/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EAF91D1-098D-4910-8718-47F33FC6E25E}"/>
            </a:ext>
          </a:extLst>
        </xdr:cNvPr>
        <xdr:cNvSpPr>
          <a:spLocks/>
        </xdr:cNvSpPr>
      </xdr:nvSpPr>
      <xdr:spPr>
        <a:xfrm>
          <a:off x="2518918" y="238492"/>
          <a:ext cx="832918" cy="40052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en-US" sz="3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CEZ</a:t>
          </a:r>
        </a:p>
      </xdr:txBody>
    </xdr:sp>
    <xdr:clientData/>
  </xdr:oneCellAnchor>
  <xdr:twoCellAnchor>
    <xdr:from>
      <xdr:col>3</xdr:col>
      <xdr:colOff>105346</xdr:colOff>
      <xdr:row>9</xdr:row>
      <xdr:rowOff>32920</xdr:rowOff>
    </xdr:from>
    <xdr:to>
      <xdr:col>3</xdr:col>
      <xdr:colOff>675189</xdr:colOff>
      <xdr:row>9</xdr:row>
      <xdr:rowOff>180854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A386420-16AC-5232-3969-AA8CE3BD86C5}"/>
            </a:ext>
          </a:extLst>
        </xdr:cNvPr>
        <xdr:cNvSpPr/>
      </xdr:nvSpPr>
      <xdr:spPr>
        <a:xfrm rot="10800000">
          <a:off x="2697593" y="2323743"/>
          <a:ext cx="569843" cy="14793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1708850</xdr:colOff>
      <xdr:row>2</xdr:row>
      <xdr:rowOff>406047</xdr:rowOff>
    </xdr:from>
    <xdr:to>
      <xdr:col>2</xdr:col>
      <xdr:colOff>2302881</xdr:colOff>
      <xdr:row>2</xdr:row>
      <xdr:rowOff>644240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15B9F4-EADD-A191-6143-363FD279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534" y="924496"/>
          <a:ext cx="594031" cy="238193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84399</xdr:rowOff>
    </xdr:from>
    <xdr:to>
      <xdr:col>8</xdr:col>
      <xdr:colOff>240132</xdr:colOff>
      <xdr:row>1</xdr:row>
      <xdr:rowOff>243148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07920654-EB82-4136-9493-06090C516BB3}"/>
            </a:ext>
          </a:extLst>
        </xdr:cNvPr>
        <xdr:cNvSpPr/>
      </xdr:nvSpPr>
      <xdr:spPr>
        <a:xfrm rot="10800000">
          <a:off x="7161835" y="229083"/>
          <a:ext cx="396873" cy="15874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421994</xdr:colOff>
      <xdr:row>1</xdr:row>
      <xdr:rowOff>12057</xdr:rowOff>
    </xdr:from>
    <xdr:to>
      <xdr:col>12</xdr:col>
      <xdr:colOff>397879</xdr:colOff>
      <xdr:row>2</xdr:row>
      <xdr:rowOff>337595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883E879-8F4C-BF23-A8FD-F3D654882996}"/>
            </a:ext>
          </a:extLst>
        </xdr:cNvPr>
        <xdr:cNvSpPr/>
      </xdr:nvSpPr>
      <xdr:spPr>
        <a:xfrm>
          <a:off x="7740570" y="156741"/>
          <a:ext cx="3267436" cy="69930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SILA PASTIKAN PAYCENTER PEMOHON ADALAH :-</a:t>
          </a:r>
        </a:p>
        <a:p>
          <a:pPr algn="l"/>
          <a:r>
            <a:rPr lang="en-US" sz="1100"/>
            <a:t>NO</a:t>
          </a:r>
          <a:r>
            <a:rPr lang="en-US" sz="1100" baseline="0"/>
            <a:t> 1 </a:t>
          </a:r>
          <a:r>
            <a:rPr lang="en-US" sz="1100"/>
            <a:t>.JANM</a:t>
          </a:r>
          <a:r>
            <a:rPr lang="en-US" sz="1100" baseline="0"/>
            <a:t> SEMENANJUNG MALAYSIA</a:t>
          </a:r>
        </a:p>
        <a:p>
          <a:pPr algn="l"/>
          <a:r>
            <a:rPr lang="en-US" sz="1100" baseline="0"/>
            <a:t>NO 2 JANM SABAH &amp; SARAWAK/NON AG &amp; GLC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44"/>
  <sheetViews>
    <sheetView showGridLines="0" tabSelected="1" zoomScale="79" zoomScaleNormal="82" workbookViewId="0">
      <selection activeCell="C37" sqref="C37:E37"/>
    </sheetView>
  </sheetViews>
  <sheetFormatPr defaultColWidth="14.140625" defaultRowHeight="15" x14ac:dyDescent="0.25"/>
  <cols>
    <col min="1" max="1" width="2.140625" style="1" customWidth="1"/>
    <col min="2" max="2" width="3.7109375" style="1" hidden="1" customWidth="1"/>
    <col min="3" max="3" width="36.7109375" style="1" customWidth="1"/>
    <col min="4" max="4" width="27.7109375" style="1" customWidth="1"/>
    <col min="5" max="5" width="21.28515625" style="1" customWidth="1"/>
    <col min="6" max="6" width="16.140625" style="1" customWidth="1"/>
    <col min="7" max="7" width="6.140625" style="20" hidden="1" customWidth="1"/>
    <col min="8" max="8" width="2.7109375" style="20" customWidth="1"/>
    <col min="9" max="9" width="13.42578125" style="1" customWidth="1"/>
    <col min="10" max="10" width="7.85546875" style="1" customWidth="1"/>
    <col min="11" max="13" width="14.140625" style="1"/>
    <col min="14" max="14" width="4.5703125" style="1" customWidth="1"/>
    <col min="15" max="16384" width="14.140625" style="1"/>
  </cols>
  <sheetData>
    <row r="1" spans="3:10" ht="11.25" customHeight="1" thickBot="1" x14ac:dyDescent="0.3"/>
    <row r="2" spans="3:10" ht="35.25" customHeight="1" thickBot="1" x14ac:dyDescent="0.55000000000000004">
      <c r="C2" s="103" t="s">
        <v>23</v>
      </c>
      <c r="D2" s="88" t="s">
        <v>39</v>
      </c>
      <c r="F2" s="38">
        <v>1</v>
      </c>
    </row>
    <row r="3" spans="3:10" ht="55.5" customHeight="1" thickBot="1" x14ac:dyDescent="0.95">
      <c r="C3" s="104"/>
      <c r="D3" s="77">
        <v>6.6500000000000004E-2</v>
      </c>
      <c r="E3" s="78"/>
      <c r="F3" s="79" t="s">
        <v>26</v>
      </c>
      <c r="G3" s="21"/>
      <c r="H3" s="21"/>
    </row>
    <row r="4" spans="3:10" ht="12.95" customHeight="1" thickBot="1" x14ac:dyDescent="0.95">
      <c r="C4" s="42"/>
      <c r="D4" s="43"/>
      <c r="F4" s="86"/>
      <c r="G4" s="21"/>
      <c r="H4" s="21"/>
    </row>
    <row r="5" spans="3:10" ht="18.95" customHeight="1" thickBot="1" x14ac:dyDescent="0.95">
      <c r="C5" s="89" t="s">
        <v>34</v>
      </c>
      <c r="D5" s="90"/>
      <c r="E5" s="90"/>
      <c r="F5" s="91"/>
      <c r="G5" s="21"/>
      <c r="H5" s="21"/>
    </row>
    <row r="6" spans="3:10" ht="18" customHeight="1" x14ac:dyDescent="0.35">
      <c r="C6" s="48" t="s">
        <v>6</v>
      </c>
      <c r="D6" s="132" t="s">
        <v>31</v>
      </c>
      <c r="E6" s="132"/>
      <c r="F6" s="132"/>
      <c r="G6" s="22"/>
      <c r="H6" s="22"/>
      <c r="I6" s="76"/>
    </row>
    <row r="7" spans="3:10" ht="18" customHeight="1" thickBot="1" x14ac:dyDescent="0.4">
      <c r="C7" s="49" t="s">
        <v>7</v>
      </c>
      <c r="D7" s="133" t="s">
        <v>32</v>
      </c>
      <c r="E7" s="134"/>
      <c r="F7" s="135"/>
      <c r="G7" s="22"/>
      <c r="H7" s="22"/>
      <c r="I7" s="76"/>
    </row>
    <row r="8" spans="3:10" ht="18" customHeight="1" x14ac:dyDescent="0.3">
      <c r="C8" s="50"/>
      <c r="D8" s="40"/>
      <c r="E8" s="44"/>
      <c r="F8" s="82" t="s">
        <v>16</v>
      </c>
      <c r="G8" s="23"/>
      <c r="H8" s="23"/>
    </row>
    <row r="9" spans="3:10" ht="18" customHeight="1" thickBot="1" x14ac:dyDescent="0.35">
      <c r="C9" s="51" t="s">
        <v>1</v>
      </c>
      <c r="D9" s="101" t="s">
        <v>0</v>
      </c>
      <c r="E9" s="102"/>
      <c r="F9" s="83">
        <v>10000</v>
      </c>
      <c r="G9" s="24"/>
      <c r="H9" s="24"/>
    </row>
    <row r="10" spans="3:10" ht="18" customHeight="1" thickBot="1" x14ac:dyDescent="0.35">
      <c r="C10" s="41">
        <v>0.59</v>
      </c>
      <c r="D10" s="101" t="s">
        <v>25</v>
      </c>
      <c r="E10" s="102"/>
      <c r="F10" s="84">
        <f>F9*C10</f>
        <v>5900</v>
      </c>
      <c r="G10" s="25"/>
      <c r="H10" s="25"/>
    </row>
    <row r="11" spans="3:10" ht="18" customHeight="1" x14ac:dyDescent="0.3">
      <c r="C11" s="52" t="s">
        <v>9</v>
      </c>
      <c r="D11" s="101" t="s">
        <v>8</v>
      </c>
      <c r="E11" s="102"/>
      <c r="F11" s="83">
        <v>3000</v>
      </c>
      <c r="G11" s="25"/>
      <c r="H11" s="25"/>
    </row>
    <row r="12" spans="3:10" ht="18" customHeight="1" x14ac:dyDescent="0.3">
      <c r="C12" s="53" t="s">
        <v>9</v>
      </c>
      <c r="D12" s="101" t="s">
        <v>30</v>
      </c>
      <c r="E12" s="102"/>
      <c r="F12" s="83">
        <v>150</v>
      </c>
      <c r="G12" s="25"/>
      <c r="H12" s="25"/>
    </row>
    <row r="13" spans="3:10" ht="18" customHeight="1" thickBot="1" x14ac:dyDescent="0.35">
      <c r="C13" s="54"/>
      <c r="D13" s="39" t="s">
        <v>10</v>
      </c>
      <c r="E13" s="80"/>
      <c r="F13" s="85">
        <f>+F10-F11-F12</f>
        <v>2750</v>
      </c>
      <c r="G13" s="24"/>
      <c r="H13" s="24"/>
      <c r="J13" s="2" t="s">
        <v>1</v>
      </c>
    </row>
    <row r="14" spans="3:10" ht="12.95" customHeight="1" thickBot="1" x14ac:dyDescent="0.35">
      <c r="C14" s="45"/>
      <c r="D14" s="46"/>
      <c r="E14" s="47"/>
      <c r="F14" s="81"/>
      <c r="G14" s="24"/>
      <c r="H14" s="24"/>
      <c r="J14" s="2"/>
    </row>
    <row r="15" spans="3:10" ht="20.100000000000001" customHeight="1" thickBot="1" x14ac:dyDescent="0.35">
      <c r="C15" s="129" t="s">
        <v>11</v>
      </c>
      <c r="D15" s="130"/>
      <c r="E15" s="131"/>
      <c r="F15" s="98"/>
      <c r="G15" s="23"/>
      <c r="H15" s="23"/>
    </row>
    <row r="16" spans="3:10" ht="20.100000000000001" customHeight="1" thickBot="1" x14ac:dyDescent="0.35">
      <c r="C16" s="37" t="s">
        <v>12</v>
      </c>
      <c r="D16" s="37" t="s">
        <v>13</v>
      </c>
      <c r="E16" s="37" t="s">
        <v>2</v>
      </c>
      <c r="F16" s="99"/>
      <c r="G16" s="23"/>
      <c r="H16" s="23"/>
    </row>
    <row r="17" spans="3:14" ht="20.100000000000001" customHeight="1" x14ac:dyDescent="0.3">
      <c r="C17" s="18" t="s">
        <v>33</v>
      </c>
      <c r="D17" s="19">
        <v>18000</v>
      </c>
      <c r="E17" s="19">
        <v>1400</v>
      </c>
      <c r="F17" s="99"/>
      <c r="G17" s="23"/>
      <c r="H17" s="23"/>
    </row>
    <row r="18" spans="3:14" ht="20.100000000000001" customHeight="1" x14ac:dyDescent="0.3">
      <c r="C18" s="18"/>
      <c r="D18" s="19">
        <v>0</v>
      </c>
      <c r="E18" s="19">
        <v>0</v>
      </c>
      <c r="F18" s="99"/>
      <c r="G18" s="23"/>
      <c r="H18" s="23"/>
    </row>
    <row r="19" spans="3:14" ht="20.100000000000001" customHeight="1" x14ac:dyDescent="0.3">
      <c r="C19" s="34"/>
      <c r="D19" s="19">
        <v>0</v>
      </c>
      <c r="E19" s="19">
        <v>0</v>
      </c>
      <c r="F19" s="99"/>
      <c r="G19" s="23"/>
      <c r="H19" s="23"/>
      <c r="K19" s="9"/>
    </row>
    <row r="20" spans="3:14" ht="20.100000000000001" customHeight="1" x14ac:dyDescent="0.3">
      <c r="C20" s="18"/>
      <c r="D20" s="19">
        <v>0</v>
      </c>
      <c r="E20" s="19">
        <v>0</v>
      </c>
      <c r="F20" s="99"/>
      <c r="G20" s="23"/>
      <c r="H20" s="23"/>
      <c r="J20" s="9"/>
      <c r="K20" s="9"/>
    </row>
    <row r="21" spans="3:14" ht="20.100000000000001" customHeight="1" x14ac:dyDescent="0.3">
      <c r="C21" s="18"/>
      <c r="D21" s="19">
        <v>0</v>
      </c>
      <c r="E21" s="19">
        <v>0</v>
      </c>
      <c r="F21" s="99"/>
      <c r="G21" s="23"/>
      <c r="H21" s="23"/>
      <c r="J21" s="9"/>
      <c r="K21" s="9"/>
    </row>
    <row r="22" spans="3:14" ht="20.100000000000001" customHeight="1" thickBot="1" x14ac:dyDescent="0.35">
      <c r="C22" s="18"/>
      <c r="D22" s="19">
        <v>0</v>
      </c>
      <c r="E22" s="19">
        <v>0</v>
      </c>
      <c r="F22" s="99"/>
      <c r="G22" s="23"/>
      <c r="H22" s="23"/>
      <c r="J22" s="9"/>
      <c r="K22" s="9"/>
    </row>
    <row r="23" spans="3:14" ht="20.100000000000001" customHeight="1" thickBot="1" x14ac:dyDescent="0.35">
      <c r="C23" s="60" t="s">
        <v>14</v>
      </c>
      <c r="D23" s="61">
        <f>SUM(D17:D22)</f>
        <v>18000</v>
      </c>
      <c r="E23" s="61">
        <f>SUM(E17:E22)</f>
        <v>1400</v>
      </c>
      <c r="F23" s="100"/>
      <c r="G23" s="23"/>
      <c r="H23" s="23"/>
    </row>
    <row r="24" spans="3:14" ht="20.100000000000001" customHeight="1" x14ac:dyDescent="0.3">
      <c r="C24" s="114" t="s">
        <v>15</v>
      </c>
      <c r="D24" s="115"/>
      <c r="E24" s="115"/>
      <c r="F24" s="62">
        <f>+E23+F13</f>
        <v>4150</v>
      </c>
      <c r="G24" s="26"/>
      <c r="H24" s="26"/>
    </row>
    <row r="25" spans="3:14" ht="20.100000000000001" customHeight="1" thickBot="1" x14ac:dyDescent="0.35">
      <c r="C25" s="111" t="s">
        <v>4</v>
      </c>
      <c r="D25" s="112"/>
      <c r="E25" s="112"/>
      <c r="F25" s="55">
        <v>80000</v>
      </c>
      <c r="G25" s="27"/>
      <c r="H25" s="27"/>
      <c r="L25" s="1" t="s">
        <v>1</v>
      </c>
    </row>
    <row r="26" spans="3:14" ht="20.100000000000001" hidden="1" customHeight="1" x14ac:dyDescent="0.3">
      <c r="C26" s="111" t="s">
        <v>19</v>
      </c>
      <c r="D26" s="112"/>
      <c r="E26" s="113"/>
      <c r="F26" s="56">
        <f>+F25*6.65/100*E30+F25</f>
        <v>159800</v>
      </c>
      <c r="G26" s="28"/>
      <c r="H26" s="28"/>
      <c r="I26" s="9"/>
      <c r="J26" s="3"/>
    </row>
    <row r="27" spans="3:14" ht="20.100000000000001" hidden="1" customHeight="1" thickBot="1" x14ac:dyDescent="0.35">
      <c r="C27" s="95" t="s">
        <v>20</v>
      </c>
      <c r="D27" s="96"/>
      <c r="E27" s="97"/>
      <c r="F27" s="74">
        <f>F26/F30</f>
        <v>887.77777777777783</v>
      </c>
      <c r="G27" s="29">
        <f>IF(F27&lt;668, 20, F27*0.03)</f>
        <v>26.633333333333333</v>
      </c>
      <c r="H27" s="29"/>
      <c r="I27" s="9"/>
      <c r="J27" s="3"/>
    </row>
    <row r="28" spans="3:14" ht="20.100000000000001" hidden="1" customHeight="1" thickBot="1" x14ac:dyDescent="0.35">
      <c r="C28" s="111" t="s">
        <v>21</v>
      </c>
      <c r="D28" s="112"/>
      <c r="E28" s="113"/>
      <c r="F28" s="87">
        <f>ROUNDUP(G27*0.06+G27,1)</f>
        <v>28.3</v>
      </c>
      <c r="G28" s="28"/>
      <c r="H28" s="28"/>
      <c r="J28" s="3"/>
    </row>
    <row r="29" spans="3:14" ht="20.100000000000001" customHeight="1" thickBot="1" x14ac:dyDescent="0.35">
      <c r="C29" s="95" t="s">
        <v>5</v>
      </c>
      <c r="D29" s="96"/>
      <c r="E29" s="116"/>
      <c r="F29" s="75">
        <f>ROUNDUP(SUM(F27:F28),1)</f>
        <v>916.1</v>
      </c>
      <c r="G29" s="28"/>
      <c r="H29" s="28"/>
      <c r="I29" s="4" t="s">
        <v>1</v>
      </c>
      <c r="J29" s="5"/>
      <c r="L29" s="4" t="s">
        <v>1</v>
      </c>
    </row>
    <row r="30" spans="3:14" ht="20.100000000000001" customHeight="1" thickBot="1" x14ac:dyDescent="0.35">
      <c r="C30" s="95" t="s">
        <v>3</v>
      </c>
      <c r="D30" s="97"/>
      <c r="E30" s="71">
        <v>15</v>
      </c>
      <c r="F30" s="73">
        <f>+E30*12</f>
        <v>180</v>
      </c>
      <c r="G30" s="30"/>
      <c r="H30" s="30"/>
      <c r="I30" s="12" t="s">
        <v>24</v>
      </c>
      <c r="J30" s="13"/>
      <c r="K30" s="14"/>
      <c r="L30" s="15"/>
      <c r="M30" s="16"/>
      <c r="N30" s="17"/>
    </row>
    <row r="31" spans="3:14" ht="12.95" customHeight="1" thickBot="1" x14ac:dyDescent="0.35">
      <c r="C31" s="65"/>
      <c r="D31" s="65"/>
      <c r="E31" s="70"/>
      <c r="F31" s="72"/>
      <c r="G31" s="30"/>
      <c r="H31" s="30"/>
      <c r="I31" s="58"/>
      <c r="J31" s="59"/>
      <c r="K31"/>
      <c r="L31" s="59"/>
      <c r="M31" s="59"/>
      <c r="N31"/>
    </row>
    <row r="32" spans="3:14" ht="18.95" customHeight="1" thickBot="1" x14ac:dyDescent="0.35">
      <c r="C32" s="89" t="s">
        <v>38</v>
      </c>
      <c r="D32" s="90"/>
      <c r="E32" s="90"/>
      <c r="F32" s="91"/>
      <c r="G32" s="30"/>
      <c r="H32" s="30"/>
      <c r="I32" s="58"/>
      <c r="J32" s="59"/>
      <c r="K32"/>
      <c r="L32" s="59"/>
      <c r="M32" s="59"/>
      <c r="N32"/>
    </row>
    <row r="33" spans="3:20" ht="20.100000000000001" customHeight="1" thickBot="1" x14ac:dyDescent="0.35">
      <c r="C33" s="123" t="s">
        <v>18</v>
      </c>
      <c r="D33" s="124"/>
      <c r="E33" s="124"/>
      <c r="F33" s="125"/>
      <c r="G33" s="23"/>
      <c r="H33" s="23"/>
    </row>
    <row r="34" spans="3:20" ht="20.100000000000001" customHeight="1" x14ac:dyDescent="0.3">
      <c r="C34" s="66" t="s">
        <v>37</v>
      </c>
      <c r="D34" s="67"/>
      <c r="E34" s="68"/>
      <c r="F34" s="69">
        <f>+F25*20/100</f>
        <v>16000</v>
      </c>
      <c r="G34" s="24"/>
      <c r="H34" s="24"/>
      <c r="J34" s="1" t="s">
        <v>1</v>
      </c>
      <c r="K34" s="2" t="s">
        <v>1</v>
      </c>
      <c r="N34" s="1" t="s">
        <v>1</v>
      </c>
      <c r="P34" s="1" t="s">
        <v>1</v>
      </c>
      <c r="S34" s="6"/>
      <c r="T34" s="7"/>
    </row>
    <row r="35" spans="3:20" ht="20.100000000000001" customHeight="1" x14ac:dyDescent="0.3">
      <c r="C35" s="126" t="s">
        <v>36</v>
      </c>
      <c r="D35" s="127"/>
      <c r="E35" s="128"/>
      <c r="F35" s="63">
        <f>F25-F34</f>
        <v>64000</v>
      </c>
      <c r="G35" s="24"/>
      <c r="H35" s="24"/>
      <c r="J35" s="7" t="s">
        <v>1</v>
      </c>
      <c r="M35" s="1" t="s">
        <v>1</v>
      </c>
      <c r="N35" s="1" t="s">
        <v>1</v>
      </c>
      <c r="O35" s="8" t="s">
        <v>1</v>
      </c>
      <c r="P35" s="1" t="s">
        <v>1</v>
      </c>
      <c r="S35" s="7"/>
    </row>
    <row r="36" spans="3:20" ht="20.100000000000001" customHeight="1" x14ac:dyDescent="0.3">
      <c r="C36" s="92" t="s">
        <v>28</v>
      </c>
      <c r="D36" s="93"/>
      <c r="E36" s="94"/>
      <c r="F36" s="57">
        <f>+D23</f>
        <v>18000</v>
      </c>
      <c r="G36" s="24"/>
      <c r="H36" s="24"/>
      <c r="M36" s="1" t="s">
        <v>1</v>
      </c>
      <c r="N36" s="1" t="s">
        <v>1</v>
      </c>
      <c r="O36" s="8" t="s">
        <v>1</v>
      </c>
      <c r="P36" s="1" t="s">
        <v>1</v>
      </c>
      <c r="S36" s="7"/>
    </row>
    <row r="37" spans="3:20" ht="20.100000000000001" customHeight="1" x14ac:dyDescent="0.3">
      <c r="C37" s="92" t="s">
        <v>29</v>
      </c>
      <c r="D37" s="93"/>
      <c r="E37" s="94"/>
      <c r="F37" s="57">
        <f>ROUNDUP(IF(F2&lt;2,F27*1,F27*2),1)</f>
        <v>887.80000000000007</v>
      </c>
      <c r="G37" s="24"/>
      <c r="H37" s="24"/>
      <c r="O37" s="8"/>
      <c r="S37" s="7"/>
    </row>
    <row r="38" spans="3:20" ht="20.100000000000001" customHeight="1" x14ac:dyDescent="0.3">
      <c r="C38" s="92" t="s">
        <v>35</v>
      </c>
      <c r="D38" s="93"/>
      <c r="E38" s="94"/>
      <c r="F38" s="57">
        <f>F25*1%</f>
        <v>800</v>
      </c>
      <c r="G38" s="24"/>
      <c r="H38" s="24"/>
      <c r="O38" s="8"/>
      <c r="S38" s="7"/>
    </row>
    <row r="39" spans="3:20" ht="20.100000000000001" customHeight="1" x14ac:dyDescent="0.3">
      <c r="C39" s="120" t="s">
        <v>27</v>
      </c>
      <c r="D39" s="121"/>
      <c r="E39" s="122"/>
      <c r="F39" s="63">
        <f>F35-F36-F37-F38</f>
        <v>44312.2</v>
      </c>
      <c r="G39" s="24"/>
      <c r="H39" s="24"/>
      <c r="J39" s="7" t="s">
        <v>1</v>
      </c>
      <c r="M39" s="1" t="s">
        <v>1</v>
      </c>
      <c r="N39" s="1" t="s">
        <v>1</v>
      </c>
      <c r="O39" s="8" t="s">
        <v>1</v>
      </c>
      <c r="P39" s="1" t="s">
        <v>1</v>
      </c>
      <c r="S39" s="7"/>
    </row>
    <row r="40" spans="3:20" ht="20.100000000000001" customHeight="1" thickBot="1" x14ac:dyDescent="0.35">
      <c r="C40" s="117" t="s">
        <v>17</v>
      </c>
      <c r="D40" s="118"/>
      <c r="E40" s="119"/>
      <c r="F40" s="64">
        <f>+F35/F25</f>
        <v>0.8</v>
      </c>
      <c r="G40" s="31"/>
      <c r="H40" s="31"/>
      <c r="J40" s="2" t="s">
        <v>1</v>
      </c>
      <c r="N40" s="1" t="s">
        <v>1</v>
      </c>
      <c r="P40" s="1" t="s">
        <v>1</v>
      </c>
    </row>
    <row r="41" spans="3:20" ht="15.75" thickBot="1" x14ac:dyDescent="0.3">
      <c r="D41"/>
      <c r="E41"/>
      <c r="F41" s="10" t="s">
        <v>1</v>
      </c>
      <c r="G41" s="32"/>
      <c r="H41" s="32"/>
      <c r="J41" s="1" t="s">
        <v>1</v>
      </c>
      <c r="K41" s="2" t="s">
        <v>1</v>
      </c>
      <c r="N41" s="8" t="s">
        <v>1</v>
      </c>
      <c r="P41" s="1" t="s">
        <v>1</v>
      </c>
    </row>
    <row r="42" spans="3:20" ht="15" customHeight="1" x14ac:dyDescent="0.3">
      <c r="C42" s="35" t="s">
        <v>22</v>
      </c>
      <c r="D42"/>
      <c r="E42" s="105" t="str">
        <f>IF(AND(F29&lt;F24,F39&gt;0),"PASS","FAILED")</f>
        <v>PASS</v>
      </c>
      <c r="F42" s="106"/>
      <c r="G42" s="33"/>
      <c r="H42" s="33"/>
      <c r="J42" s="2" t="s">
        <v>1</v>
      </c>
      <c r="N42" s="7" t="s">
        <v>1</v>
      </c>
    </row>
    <row r="43" spans="3:20" ht="21" x14ac:dyDescent="0.35">
      <c r="C43" s="36">
        <f ca="1">NOW()</f>
        <v>45944.837608796297</v>
      </c>
      <c r="D43"/>
      <c r="E43" s="107"/>
      <c r="F43" s="108"/>
      <c r="N43" s="1" t="s">
        <v>1</v>
      </c>
    </row>
    <row r="44" spans="3:20" ht="4.5" customHeight="1" thickBot="1" x14ac:dyDescent="0.3">
      <c r="D44" s="11" t="s">
        <v>1</v>
      </c>
      <c r="E44" s="109"/>
      <c r="F44" s="110"/>
      <c r="J44" s="1" t="s">
        <v>1</v>
      </c>
    </row>
  </sheetData>
  <sheetProtection algorithmName="SHA-512" hashValue="kqn24Ykgsa85SnOFERNxxmrMuLAa2GXsOfpYzDtZ1R0iN9KgAXQK8n9CRQFizIbtttc2tvuL8UYSMC2FjpPcgw==" saltValue="SGksLcjdm0Rs9HqZj7Insw==" spinCount="100000" sheet="1" objects="1" scenarios="1"/>
  <mergeCells count="26">
    <mergeCell ref="C2:C3"/>
    <mergeCell ref="E42:F44"/>
    <mergeCell ref="C26:E26"/>
    <mergeCell ref="C28:E28"/>
    <mergeCell ref="C24:E24"/>
    <mergeCell ref="C25:E25"/>
    <mergeCell ref="C29:E29"/>
    <mergeCell ref="C30:D30"/>
    <mergeCell ref="C40:E40"/>
    <mergeCell ref="C36:E36"/>
    <mergeCell ref="C39:E39"/>
    <mergeCell ref="C33:F33"/>
    <mergeCell ref="C35:E35"/>
    <mergeCell ref="C15:E15"/>
    <mergeCell ref="D6:F6"/>
    <mergeCell ref="D7:F7"/>
    <mergeCell ref="C5:F5"/>
    <mergeCell ref="C37:E37"/>
    <mergeCell ref="C38:E38"/>
    <mergeCell ref="C32:F32"/>
    <mergeCell ref="C27:E27"/>
    <mergeCell ref="F15:F23"/>
    <mergeCell ref="D9:E9"/>
    <mergeCell ref="D10:E10"/>
    <mergeCell ref="D12:E12"/>
    <mergeCell ref="D11:E11"/>
  </mergeCells>
  <conditionalFormatting sqref="E42:F44">
    <cfRule type="cellIs" dxfId="1" priority="1" operator="equal">
      <formula>"FAILED"</formula>
    </cfRule>
    <cfRule type="cellIs" dxfId="0" priority="2" operator="equal">
      <formula>"PASS"</formula>
    </cfRule>
  </conditionalFormatting>
  <dataValidations count="2">
    <dataValidation type="whole" allowBlank="1" showInputMessage="1" showErrorMessage="1" errorTitle="please insert value 1-15" error="please insert value 1-15" promptTitle="PLS ENSURE CORRECT PRODCT TENURE" prompt="PF MAXIMUM TENURE 1-15 YEARS,_x000a_CRDT SALES MAXIMUM TENURE 1-15 YEARS" sqref="E30:E31" xr:uid="{A65B828F-686E-43A0-82C7-D65A5603B6D0}">
      <formula1>1</formula1>
      <formula2>15</formula2>
    </dataValidation>
    <dataValidation type="list" allowBlank="1" showInputMessage="1" showErrorMessage="1" promptTitle="PAY CENTRES OPTIONS" prompt="_x000a_1) JANM SEMENANJUNG MALAYSIA SHJ_x000a__x000a_2) JANM SABAH,SARAWAK,                                                                     GLC &amp; NON AG" sqref="F2" xr:uid="{486CE811-955A-481D-8F49-A62659ACD4A9}">
      <formula1>"1,2"</formula1>
    </dataValidation>
  </dataValidations>
  <pageMargins left="0.45" right="0.23" top="0.75" bottom="0.75" header="0.3" footer="0.3"/>
  <pageSetup paperSize="9" scale="92" orientation="portrait" r:id="rId1"/>
  <ignoredErrors>
    <ignoredError sqref="F3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SPC04 6.65%</vt:lpstr>
      <vt:lpstr>'SPC04 6.65%'!Print_Area</vt:lpstr>
    </vt:vector>
  </TitlesOfParts>
  <Company>Kuala Lumpur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miera</dc:creator>
  <cp:lastModifiedBy>User</cp:lastModifiedBy>
  <cp:lastPrinted>2025-02-27T18:22:26Z</cp:lastPrinted>
  <dcterms:created xsi:type="dcterms:W3CDTF">2019-07-08T08:47:41Z</dcterms:created>
  <dcterms:modified xsi:type="dcterms:W3CDTF">2025-10-14T12:06:28Z</dcterms:modified>
</cp:coreProperties>
</file>