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Amy\Desktop\"/>
    </mc:Choice>
  </mc:AlternateContent>
  <xr:revisionPtr revIDLastSave="0" documentId="13_ncr:1_{7BF3443E-E67C-4943-A04D-4944507B92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izR/bFFyQ7ep/BB6qC9xInlKJrZgIxZO1n/+R8VdruU="/>
    </ext>
  </extLst>
</workbook>
</file>

<file path=xl/calcChain.xml><?xml version="1.0" encoding="utf-8"?>
<calcChain xmlns="http://schemas.openxmlformats.org/spreadsheetml/2006/main">
  <c r="I98" i="1" l="1"/>
  <c r="I99" i="1" s="1"/>
  <c r="M88" i="1"/>
  <c r="M82" i="1"/>
  <c r="E78" i="1"/>
  <c r="M76" i="1"/>
  <c r="E76" i="1"/>
  <c r="M86" i="1"/>
  <c r="R33" i="1"/>
  <c r="G27" i="1"/>
  <c r="G19" i="1"/>
  <c r="J9" i="1"/>
  <c r="G29" i="1" l="1"/>
  <c r="G65" i="1" s="1"/>
  <c r="I100" i="1"/>
  <c r="H99" i="1"/>
  <c r="J99" i="1" s="1"/>
  <c r="E80" i="1"/>
  <c r="M78" i="1"/>
  <c r="M90" i="1" s="1"/>
  <c r="R37" i="1" s="1"/>
  <c r="N65" i="1" l="1"/>
  <c r="E86" i="1"/>
  <c r="N67" i="1" s="1"/>
  <c r="I101" i="1"/>
  <c r="H100" i="1"/>
  <c r="J100" i="1" s="1"/>
  <c r="S35" i="1"/>
  <c r="I102" i="1" l="1"/>
  <c r="H101" i="1"/>
  <c r="J101" i="1" s="1"/>
  <c r="E88" i="1"/>
  <c r="G67" i="1"/>
  <c r="N69" i="1" l="1"/>
  <c r="R35" i="1"/>
  <c r="I103" i="1"/>
  <c r="H102" i="1"/>
  <c r="J102" i="1" s="1"/>
  <c r="I104" i="1" l="1"/>
  <c r="H103" i="1"/>
  <c r="J103" i="1" s="1"/>
  <c r="I105" i="1" l="1"/>
  <c r="H104" i="1"/>
  <c r="J104" i="1" s="1"/>
  <c r="I106" i="1" l="1"/>
  <c r="H105" i="1"/>
  <c r="J105" i="1" s="1"/>
  <c r="I107" i="1" l="1"/>
  <c r="H106" i="1"/>
  <c r="J106" i="1" s="1"/>
  <c r="I108" i="1" l="1"/>
  <c r="H107" i="1"/>
  <c r="J107" i="1" s="1"/>
  <c r="I109" i="1" l="1"/>
  <c r="H108" i="1"/>
  <c r="J108" i="1" s="1"/>
  <c r="G35" i="1" l="1"/>
  <c r="G69" i="1"/>
  <c r="I110" i="1"/>
  <c r="H109" i="1"/>
  <c r="J109" i="1" s="1"/>
  <c r="I111" i="1" l="1"/>
  <c r="H110" i="1"/>
  <c r="J110" i="1" s="1"/>
  <c r="I112" i="1" l="1"/>
  <c r="H111" i="1"/>
  <c r="J111" i="1" s="1"/>
  <c r="I113" i="1" l="1"/>
  <c r="H112" i="1"/>
  <c r="J112" i="1" s="1"/>
  <c r="I114" i="1" l="1"/>
  <c r="H113" i="1"/>
  <c r="J113" i="1" s="1"/>
  <c r="I115" i="1" l="1"/>
  <c r="H114" i="1"/>
  <c r="J114" i="1" s="1"/>
  <c r="I116" i="1" l="1"/>
  <c r="H115" i="1"/>
  <c r="J115" i="1" s="1"/>
  <c r="I117" i="1" l="1"/>
  <c r="H116" i="1"/>
  <c r="J116" i="1" s="1"/>
  <c r="I118" i="1" l="1"/>
  <c r="H118" i="1" s="1"/>
  <c r="J118" i="1" s="1"/>
  <c r="H117" i="1"/>
  <c r="J117" i="1" s="1"/>
</calcChain>
</file>

<file path=xl/sharedStrings.xml><?xml version="1.0" encoding="utf-8"?>
<sst xmlns="http://schemas.openxmlformats.org/spreadsheetml/2006/main" count="87" uniqueCount="77">
  <si>
    <t>NO AKAUN:</t>
  </si>
  <si>
    <t>KOPERASI PERDANA NASIONAL MALAYSIA BERHAD</t>
  </si>
  <si>
    <t xml:space="preserve">2 - 10 Tahun </t>
  </si>
  <si>
    <t>Customer Eligibility Form ( CEF )</t>
  </si>
  <si>
    <t>Customer Information</t>
  </si>
  <si>
    <t>60% Deduction</t>
  </si>
  <si>
    <t>Customer Name</t>
  </si>
  <si>
    <t>I/C No</t>
  </si>
  <si>
    <t>DOB</t>
  </si>
  <si>
    <t>( 26 AUG 1969 )</t>
  </si>
  <si>
    <t>Date</t>
  </si>
  <si>
    <t>Age</t>
  </si>
  <si>
    <t>Proceed</t>
  </si>
  <si>
    <t>Customer Contact No</t>
  </si>
  <si>
    <t>E'yer</t>
  </si>
  <si>
    <t>For Sabah = SBH others blank</t>
  </si>
  <si>
    <t>Customer Bank Account</t>
  </si>
  <si>
    <t xml:space="preserve"> Calculation Sheet</t>
  </si>
  <si>
    <t>Fixed Salary Amount</t>
  </si>
  <si>
    <t>Maximum Deduction</t>
  </si>
  <si>
    <t>Available Amount for Deduction</t>
  </si>
  <si>
    <t>less: Existing Deduction as per payslip</t>
  </si>
  <si>
    <t>less: Amount booked in SOLA but not payslip</t>
  </si>
  <si>
    <t xml:space="preserve"> </t>
  </si>
  <si>
    <t>less: Intransit deduction</t>
  </si>
  <si>
    <t>TOTAL DEDUCTION</t>
  </si>
  <si>
    <t>Net Available Amount for Deduction</t>
  </si>
  <si>
    <t>Financing Detail</t>
  </si>
  <si>
    <t>Tenure</t>
  </si>
  <si>
    <t>LOAN</t>
  </si>
  <si>
    <t>Customer's Max Entitlement</t>
  </si>
  <si>
    <t>BULANAN</t>
  </si>
  <si>
    <t>mesti kurang dari kotak merah</t>
  </si>
  <si>
    <t xml:space="preserve">Financing Amount Requested ( Only if customer </t>
  </si>
  <si>
    <t>IN HAND</t>
  </si>
  <si>
    <t>requests for lower amount )</t>
  </si>
  <si>
    <t>Profit Rate</t>
  </si>
  <si>
    <t>FLAT</t>
  </si>
  <si>
    <t>Maximum Available Financing Amount ( with refinancing )</t>
  </si>
  <si>
    <t>Installment Amount to be Redeemed</t>
  </si>
  <si>
    <t>Total Refinancing Amount</t>
  </si>
  <si>
    <t>Name of Koperasi</t>
  </si>
  <si>
    <t>Available Deduction after Redemption</t>
  </si>
  <si>
    <t xml:space="preserve">Actual Deduction by KKMB </t>
  </si>
  <si>
    <t>Available Deduction ( after less RM30 and BPA fees )</t>
  </si>
  <si>
    <t>Angkasa Fee</t>
  </si>
  <si>
    <t>Maximum Available Financing Amount</t>
  </si>
  <si>
    <t>Amount to be booked at SOLA</t>
  </si>
  <si>
    <t>Customer Request For Lower Financing Amount</t>
  </si>
  <si>
    <t>Disbursement Detail</t>
  </si>
  <si>
    <t>Financing Amt. Requested</t>
  </si>
  <si>
    <t>Processing Fee</t>
  </si>
  <si>
    <t>Takaful</t>
  </si>
  <si>
    <t xml:space="preserve">       </t>
  </si>
  <si>
    <t xml:space="preserve">Profit Rate </t>
  </si>
  <si>
    <t>Membership</t>
  </si>
  <si>
    <t>Monthly lnstallment</t>
  </si>
  <si>
    <t>Subscription Fee (Rm30 x 12 Mth )</t>
  </si>
  <si>
    <t xml:space="preserve">Amount to be Booked at SOLA </t>
  </si>
  <si>
    <t>Stamp Duty</t>
  </si>
  <si>
    <t>Consist of:</t>
  </si>
  <si>
    <t>Monthly Deduction</t>
  </si>
  <si>
    <t>Ctos Charges</t>
  </si>
  <si>
    <t>Angkasa Fee 0.6% (Sabah 1.6%)</t>
  </si>
  <si>
    <t>Admin Fees</t>
  </si>
  <si>
    <t>TOTAL</t>
  </si>
  <si>
    <t>Less: Refinanced Amount</t>
  </si>
  <si>
    <t>NET DISBURSED AMOUNT</t>
  </si>
  <si>
    <t>Prepared by:……………………………..</t>
  </si>
  <si>
    <t>Verrified by:…………………………..</t>
  </si>
  <si>
    <t xml:space="preserve">             </t>
  </si>
  <si>
    <t>Approval by:……………………………</t>
  </si>
  <si>
    <t xml:space="preserve">  </t>
  </si>
  <si>
    <t>23/10/2025</t>
  </si>
  <si>
    <t xml:space="preserve">ROZAINI BINTI ABDUL RAHMAN  </t>
  </si>
  <si>
    <t>14/07/1988</t>
  </si>
  <si>
    <t>011-2402886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</si>
</sst>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 mmm\ yyyy"/>
    <numFmt numFmtId="165" formatCode="&quot;RM&quot;#,##0.00"/>
    <numFmt numFmtId="166" formatCode="0.0%"/>
    <numFmt numFmtId="167" formatCode="0.000"/>
  </numFmts>
  <fonts count="10" x14ac:knownFonts="1">
    <font>
      <sz val="10"/>
      <color rgb="FF000000"/>
      <name val="Arial"/>
      <scheme val="minor"/>
    </font>
    <font>
      <sz val="8"/>
      <color theme="1"/>
      <name val="Arial"/>
    </font>
    <font>
      <b/>
      <sz val="8"/>
      <color theme="1"/>
      <name val="Arial"/>
    </font>
    <font>
      <sz val="10"/>
      <name val="Arial"/>
    </font>
    <font>
      <sz val="7"/>
      <color theme="1"/>
      <name val="Arial"/>
    </font>
    <font>
      <sz val="8"/>
      <color rgb="FF000000"/>
      <name val="Arial"/>
    </font>
    <font>
      <sz val="8"/>
      <color rgb="FFFF0000"/>
      <name val="Arial"/>
    </font>
    <font>
      <sz val="8"/>
      <color rgb="FFFFFF99"/>
      <name val="Arial"/>
    </font>
    <font>
      <sz val="8"/>
      <color rgb="FFFFFFFF"/>
      <name val="Arial"/>
    </font>
    <font>
      <sz val="9"/>
      <color rgb="FF000000"/>
      <name val="Arial"/>
    </font>
  </fonts>
  <fills count="8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FFFFFF"/>
        <bgColor rgb="FFFFFFFF"/>
      </patternFill>
    </fill>
    <fill>
      <patternFill patternType="solid">
        <fgColor rgb="FF99CCFF"/>
        <bgColor rgb="FF99CCFF"/>
      </patternFill>
    </fill>
    <fill>
      <patternFill patternType="solid">
        <fgColor rgb="FFB2A1C7"/>
        <bgColor rgb="FFB2A1C7"/>
      </patternFill>
    </fill>
    <fill>
      <patternFill patternType="solid">
        <fgColor theme="1"/>
        <bgColor theme="1"/>
      </patternFill>
    </fill>
    <fill>
      <patternFill patternType="solid">
        <fgColor rgb="FFFF0000"/>
        <bgColor rgb="FFFF0000"/>
      </patternFill>
    </fill>
  </fills>
  <borders count="2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2" xfId="0" applyFont="1" applyBorder="1" applyAlignment="1">
      <alignment vertical="center"/>
    </xf>
    <xf numFmtId="10" fontId="1" fillId="0" borderId="2" xfId="0" applyNumberFormat="1" applyFont="1" applyBorder="1" applyAlignment="1">
      <alignment vertical="center"/>
    </xf>
    <xf numFmtId="0" fontId="1" fillId="0" borderId="3" xfId="0" applyFont="1" applyBorder="1"/>
    <xf numFmtId="0" fontId="2" fillId="0" borderId="0" xfId="0" applyFont="1" applyAlignment="1">
      <alignment vertical="center"/>
    </xf>
    <xf numFmtId="10" fontId="1" fillId="0" borderId="0" xfId="0" applyNumberFormat="1" applyFont="1" applyAlignment="1">
      <alignment vertical="center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2" fillId="0" borderId="7" xfId="0" applyFont="1" applyBorder="1"/>
    <xf numFmtId="10" fontId="1" fillId="0" borderId="7" xfId="0" applyNumberFormat="1" applyFont="1" applyBorder="1"/>
    <xf numFmtId="0" fontId="1" fillId="0" borderId="8" xfId="0" applyFont="1" applyBorder="1"/>
    <xf numFmtId="0" fontId="1" fillId="0" borderId="4" xfId="0" applyFont="1" applyBorder="1"/>
    <xf numFmtId="0" fontId="1" fillId="3" borderId="12" xfId="0" applyFont="1" applyFill="1" applyBorder="1"/>
    <xf numFmtId="0" fontId="1" fillId="2" borderId="13" xfId="0" applyFont="1" applyFill="1" applyBorder="1"/>
    <xf numFmtId="0" fontId="1" fillId="2" borderId="14" xfId="0" applyFont="1" applyFill="1" applyBorder="1"/>
    <xf numFmtId="164" fontId="4" fillId="2" borderId="15" xfId="0" applyNumberFormat="1" applyFont="1" applyFill="1" applyBorder="1"/>
    <xf numFmtId="1" fontId="5" fillId="4" borderId="15" xfId="0" applyNumberFormat="1" applyFont="1" applyFill="1" applyBorder="1"/>
    <xf numFmtId="0" fontId="6" fillId="0" borderId="0" xfId="0" applyFont="1"/>
    <xf numFmtId="1" fontId="1" fillId="2" borderId="13" xfId="0" applyNumberFormat="1" applyFont="1" applyFill="1" applyBorder="1"/>
    <xf numFmtId="165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165" fontId="1" fillId="3" borderId="12" xfId="0" applyNumberFormat="1" applyFont="1" applyFill="1" applyBorder="1" applyAlignment="1">
      <alignment horizontal="right"/>
    </xf>
    <xf numFmtId="165" fontId="1" fillId="0" borderId="7" xfId="0" applyNumberFormat="1" applyFont="1" applyBorder="1"/>
    <xf numFmtId="165" fontId="1" fillId="0" borderId="0" xfId="0" applyNumberFormat="1" applyFont="1"/>
    <xf numFmtId="165" fontId="1" fillId="0" borderId="15" xfId="0" applyNumberFormat="1" applyFont="1" applyBorder="1"/>
    <xf numFmtId="0" fontId="1" fillId="6" borderId="15" xfId="0" applyFont="1" applyFill="1" applyBorder="1"/>
    <xf numFmtId="0" fontId="1" fillId="0" borderId="15" xfId="0" applyFont="1" applyBorder="1"/>
    <xf numFmtId="0" fontId="1" fillId="3" borderId="15" xfId="0" applyFont="1" applyFill="1" applyBorder="1"/>
    <xf numFmtId="165" fontId="1" fillId="7" borderId="15" xfId="0" applyNumberFormat="1" applyFont="1" applyFill="1" applyBorder="1"/>
    <xf numFmtId="0" fontId="2" fillId="0" borderId="16" xfId="0" applyFont="1" applyBorder="1"/>
    <xf numFmtId="0" fontId="1" fillId="0" borderId="16" xfId="0" applyFont="1" applyBorder="1"/>
    <xf numFmtId="0" fontId="7" fillId="0" borderId="0" xfId="0" applyFont="1"/>
    <xf numFmtId="0" fontId="1" fillId="2" borderId="15" xfId="0" applyFont="1" applyFill="1" applyBorder="1"/>
    <xf numFmtId="0" fontId="1" fillId="2" borderId="17" xfId="0" applyFont="1" applyFill="1" applyBorder="1"/>
    <xf numFmtId="0" fontId="1" fillId="2" borderId="18" xfId="0" applyFont="1" applyFill="1" applyBorder="1"/>
    <xf numFmtId="0" fontId="1" fillId="2" borderId="19" xfId="0" applyFont="1" applyFill="1" applyBorder="1"/>
    <xf numFmtId="165" fontId="1" fillId="4" borderId="15" xfId="0" applyNumberFormat="1" applyFont="1" applyFill="1" applyBorder="1" applyAlignment="1">
      <alignment horizontal="right"/>
    </xf>
    <xf numFmtId="0" fontId="8" fillId="0" borderId="0" xfId="0" applyFont="1"/>
    <xf numFmtId="0" fontId="1" fillId="0" borderId="20" xfId="0" applyFont="1" applyBorder="1"/>
    <xf numFmtId="0" fontId="2" fillId="0" borderId="21" xfId="0" applyFont="1" applyBorder="1"/>
    <xf numFmtId="0" fontId="1" fillId="0" borderId="21" xfId="0" applyFont="1" applyBorder="1"/>
    <xf numFmtId="0" fontId="1" fillId="0" borderId="22" xfId="0" applyFont="1" applyBorder="1"/>
    <xf numFmtId="0" fontId="1" fillId="0" borderId="0" xfId="0" applyFont="1" applyAlignment="1">
      <alignment horizontal="right"/>
    </xf>
    <xf numFmtId="3" fontId="1" fillId="4" borderId="15" xfId="0" applyNumberFormat="1" applyFont="1" applyFill="1" applyBorder="1" applyAlignment="1">
      <alignment horizontal="right"/>
    </xf>
    <xf numFmtId="10" fontId="1" fillId="2" borderId="15" xfId="0" applyNumberFormat="1" applyFont="1" applyFill="1" applyBorder="1"/>
    <xf numFmtId="166" fontId="1" fillId="4" borderId="15" xfId="0" applyNumberFormat="1" applyFont="1" applyFill="1" applyBorder="1" applyAlignment="1">
      <alignment horizontal="right"/>
    </xf>
    <xf numFmtId="0" fontId="1" fillId="0" borderId="23" xfId="0" applyFont="1" applyBorder="1"/>
    <xf numFmtId="166" fontId="2" fillId="0" borderId="15" xfId="0" applyNumberFormat="1" applyFont="1" applyBorder="1" applyAlignment="1">
      <alignment horizontal="center"/>
    </xf>
    <xf numFmtId="9" fontId="2" fillId="0" borderId="0" xfId="0" applyNumberFormat="1" applyFont="1" applyAlignment="1">
      <alignment horizontal="center"/>
    </xf>
    <xf numFmtId="165" fontId="1" fillId="5" borderId="15" xfId="0" applyNumberFormat="1" applyFont="1" applyFill="1" applyBorder="1" applyAlignment="1">
      <alignment horizontal="right"/>
    </xf>
    <xf numFmtId="0" fontId="1" fillId="0" borderId="24" xfId="0" applyFont="1" applyBorder="1"/>
    <xf numFmtId="0" fontId="1" fillId="0" borderId="25" xfId="0" applyFont="1" applyBorder="1"/>
    <xf numFmtId="0" fontId="9" fillId="0" borderId="0" xfId="0" applyFont="1"/>
    <xf numFmtId="0" fontId="5" fillId="0" borderId="0" xfId="0" applyFont="1"/>
    <xf numFmtId="166" fontId="1" fillId="0" borderId="0" xfId="0" applyNumberFormat="1" applyFont="1"/>
    <xf numFmtId="167" fontId="1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3" fillId="0" borderId="2" xfId="0" applyFont="1" applyBorder="1"/>
    <xf numFmtId="0" fontId="3" fillId="0" borderId="4" xfId="0" applyFont="1" applyBorder="1"/>
    <xf numFmtId="0" fontId="0" fillId="0" borderId="0" xfId="0"/>
    <xf numFmtId="0" fontId="1" fillId="2" borderId="9" xfId="0" applyFont="1" applyFill="1" applyBorder="1" applyAlignment="1">
      <alignment horizontal="left"/>
    </xf>
    <xf numFmtId="0" fontId="3" fillId="0" borderId="10" xfId="0" applyFont="1" applyBorder="1"/>
    <xf numFmtId="0" fontId="3" fillId="0" borderId="11" xfId="0" applyFont="1" applyBorder="1"/>
    <xf numFmtId="15" fontId="1" fillId="2" borderId="9" xfId="0" applyNumberFormat="1" applyFont="1" applyFill="1" applyBorder="1" applyAlignment="1">
      <alignment horizontal="left"/>
    </xf>
    <xf numFmtId="165" fontId="1" fillId="2" borderId="9" xfId="0" applyNumberFormat="1" applyFont="1" applyFill="1" applyBorder="1" applyAlignment="1">
      <alignment horizontal="right"/>
    </xf>
    <xf numFmtId="9" fontId="1" fillId="4" borderId="9" xfId="0" applyNumberFormat="1" applyFont="1" applyFill="1" applyBorder="1" applyAlignment="1">
      <alignment horizontal="right"/>
    </xf>
    <xf numFmtId="165" fontId="1" fillId="4" borderId="9" xfId="0" applyNumberFormat="1" applyFont="1" applyFill="1" applyBorder="1" applyAlignment="1">
      <alignment horizontal="right"/>
    </xf>
    <xf numFmtId="165" fontId="1" fillId="5" borderId="9" xfId="0" applyNumberFormat="1" applyFont="1" applyFill="1" applyBorder="1" applyAlignment="1">
      <alignment horizontal="right"/>
    </xf>
    <xf numFmtId="3" fontId="1" fillId="2" borderId="9" xfId="0" applyNumberFormat="1" applyFont="1" applyFill="1" applyBorder="1" applyAlignment="1">
      <alignment horizontal="right"/>
    </xf>
    <xf numFmtId="10" fontId="1" fillId="2" borderId="9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E14" sqref="E14"/>
    </sheetView>
  </sheetViews>
  <sheetFormatPr defaultColWidth="12.5703125" defaultRowHeight="15" customHeight="1" x14ac:dyDescent="0.2"/>
  <cols>
    <col min="1" max="1" width="2.7109375" customWidth="1"/>
    <col min="2" max="2" width="10.85546875" customWidth="1"/>
    <col min="3" max="3" width="6.5703125" customWidth="1"/>
    <col min="4" max="4" width="8.28515625" customWidth="1"/>
    <col min="5" max="5" width="11.5703125" customWidth="1"/>
    <col min="6" max="6" width="1.28515625" customWidth="1"/>
    <col min="7" max="7" width="3.42578125" customWidth="1"/>
    <col min="8" max="8" width="7.7109375" customWidth="1"/>
    <col min="9" max="9" width="4.85546875" customWidth="1"/>
    <col min="10" max="10" width="9.5703125" customWidth="1"/>
    <col min="11" max="11" width="6.7109375" customWidth="1"/>
    <col min="12" max="12" width="4.85546875" customWidth="1"/>
    <col min="13" max="13" width="11" customWidth="1"/>
    <col min="14" max="14" width="7.85546875" customWidth="1"/>
    <col min="15" max="15" width="2.7109375" customWidth="1"/>
    <col min="16" max="20" width="9.140625" customWidth="1"/>
    <col min="21" max="26" width="8" customWidth="1"/>
  </cols>
  <sheetData>
    <row r="1" spans="1:26" ht="11.25" customHeight="1" x14ac:dyDescent="0.2">
      <c r="A1" s="1"/>
      <c r="B1" s="2"/>
      <c r="C1" s="1"/>
      <c r="D1" s="1"/>
      <c r="E1" s="1"/>
      <c r="F1" s="1"/>
      <c r="G1" s="1"/>
      <c r="H1" s="1"/>
      <c r="I1" s="1"/>
      <c r="J1" s="1"/>
      <c r="K1" s="2" t="s">
        <v>0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">
      <c r="A2" s="59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3"/>
      <c r="N2" s="4"/>
      <c r="O2" s="5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1.25" customHeight="1" x14ac:dyDescent="0.2">
      <c r="A3" s="61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" t="s">
        <v>2</v>
      </c>
      <c r="N3" s="7">
        <v>0.12</v>
      </c>
      <c r="O3" s="8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1.25" customHeight="1" x14ac:dyDescent="0.2">
      <c r="A4" s="9"/>
      <c r="B4" s="10" t="s">
        <v>3</v>
      </c>
      <c r="C4" s="10"/>
      <c r="D4" s="11"/>
      <c r="E4" s="10"/>
      <c r="F4" s="12"/>
      <c r="G4" s="12"/>
      <c r="H4" s="12"/>
      <c r="I4" s="12"/>
      <c r="J4" s="12"/>
      <c r="K4" s="10"/>
      <c r="L4" s="10"/>
      <c r="M4" s="10"/>
      <c r="N4" s="10"/>
      <c r="O4" s="13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1.25" customHeight="1" x14ac:dyDescent="0.2">
      <c r="A5" s="14"/>
      <c r="B5" s="2" t="s">
        <v>4</v>
      </c>
      <c r="C5" s="2"/>
      <c r="D5" s="1"/>
      <c r="E5" s="1"/>
      <c r="F5" s="1"/>
      <c r="G5" s="1"/>
      <c r="H5" s="1"/>
      <c r="I5" s="2" t="s">
        <v>5</v>
      </c>
      <c r="J5" s="2"/>
      <c r="K5" s="1"/>
      <c r="L5" s="1"/>
      <c r="M5" s="1"/>
      <c r="N5" s="1"/>
      <c r="O5" s="8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5.25" customHeight="1" x14ac:dyDescent="0.2">
      <c r="A6" s="14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8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14"/>
      <c r="B7" s="1" t="s">
        <v>6</v>
      </c>
      <c r="C7" s="1"/>
      <c r="D7" s="63" t="s">
        <v>74</v>
      </c>
      <c r="E7" s="64"/>
      <c r="F7" s="64"/>
      <c r="G7" s="64"/>
      <c r="H7" s="64"/>
      <c r="I7" s="65"/>
      <c r="J7" s="15"/>
      <c r="K7" s="1"/>
      <c r="L7" s="1"/>
      <c r="M7" s="1"/>
      <c r="N7" s="2"/>
      <c r="O7" s="8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14"/>
      <c r="B8" s="1" t="s">
        <v>7</v>
      </c>
      <c r="C8" s="1"/>
      <c r="D8" s="16">
        <v>880714065024</v>
      </c>
      <c r="E8" s="17"/>
      <c r="F8" s="1"/>
      <c r="G8" s="1"/>
      <c r="H8" s="1"/>
      <c r="I8" s="1" t="s">
        <v>8</v>
      </c>
      <c r="J8" s="18" t="s">
        <v>75</v>
      </c>
      <c r="K8" s="1" t="s">
        <v>9</v>
      </c>
      <c r="L8" s="1"/>
      <c r="M8" s="1"/>
      <c r="N8" s="1"/>
      <c r="O8" s="8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9.75" customHeight="1" x14ac:dyDescent="0.2">
      <c r="A9" s="14"/>
      <c r="B9" s="1" t="s">
        <v>10</v>
      </c>
      <c r="C9" s="1"/>
      <c r="D9" s="66" t="s">
        <v>73</v>
      </c>
      <c r="E9" s="65"/>
      <c r="F9" s="1"/>
      <c r="G9" s="1"/>
      <c r="H9" s="1"/>
      <c r="I9" s="1" t="s">
        <v>11</v>
      </c>
      <c r="J9" s="19" t="e">
        <f>(DAYS360(J8,D9)/360)</f>
        <v>#VALUE!</v>
      </c>
      <c r="K9" s="20" t="s">
        <v>12</v>
      </c>
      <c r="L9" s="1"/>
      <c r="M9" s="1"/>
      <c r="N9" s="1"/>
      <c r="O9" s="8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4"/>
      <c r="B10" s="1" t="s">
        <v>13</v>
      </c>
      <c r="C10" s="1"/>
      <c r="D10" s="63" t="s">
        <v>76</v>
      </c>
      <c r="E10" s="65"/>
      <c r="F10" s="15"/>
      <c r="G10" s="1"/>
      <c r="H10" s="1"/>
      <c r="I10" s="1" t="s">
        <v>14</v>
      </c>
      <c r="J10" s="1"/>
      <c r="K10" s="1" t="s">
        <v>15</v>
      </c>
      <c r="L10" s="1"/>
      <c r="M10" s="1"/>
      <c r="N10" s="1"/>
      <c r="O10" s="8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" t="s">
        <v>16</v>
      </c>
      <c r="C11" s="1"/>
      <c r="D11" s="21">
        <v>164221540108</v>
      </c>
      <c r="E11" s="17"/>
      <c r="F11" s="1"/>
      <c r="G11" s="1"/>
      <c r="H11" s="1"/>
      <c r="I11" s="1"/>
      <c r="J11" s="1"/>
      <c r="K11" s="1"/>
      <c r="L11" s="1"/>
      <c r="M11" s="1"/>
      <c r="N11" s="1"/>
      <c r="O11" s="8"/>
      <c r="P11" s="14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.75" customHeight="1" x14ac:dyDescent="0.2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3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1.25" customHeight="1" x14ac:dyDescent="0.2">
      <c r="A13" s="14"/>
      <c r="B13" s="2" t="s">
        <v>17</v>
      </c>
      <c r="C13" s="2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8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4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8"/>
      <c r="P14" s="14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4"/>
      <c r="B15" s="1" t="s">
        <v>18</v>
      </c>
      <c r="C15" s="1"/>
      <c r="D15" s="1"/>
      <c r="E15" s="1"/>
      <c r="F15" s="1"/>
      <c r="G15" s="67">
        <v>5695.2</v>
      </c>
      <c r="H15" s="64"/>
      <c r="I15" s="65"/>
      <c r="J15" s="1"/>
      <c r="K15" s="1"/>
      <c r="L15" s="1"/>
      <c r="M15" s="1"/>
      <c r="N15" s="1"/>
      <c r="O15" s="8"/>
      <c r="P15" s="14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.75" customHeight="1" x14ac:dyDescent="0.2">
      <c r="A16" s="14"/>
      <c r="B16" s="1"/>
      <c r="C16" s="1"/>
      <c r="D16" s="1"/>
      <c r="E16" s="1"/>
      <c r="F16" s="1"/>
      <c r="G16" s="22"/>
      <c r="H16" s="22"/>
      <c r="I16" s="22"/>
      <c r="J16" s="1"/>
      <c r="K16" s="1"/>
      <c r="L16" s="1"/>
      <c r="M16" s="1"/>
      <c r="N16" s="1"/>
      <c r="O16" s="8"/>
      <c r="P16" s="14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14"/>
      <c r="B17" s="1" t="s">
        <v>19</v>
      </c>
      <c r="C17" s="1"/>
      <c r="D17" s="1"/>
      <c r="E17" s="1"/>
      <c r="F17" s="1"/>
      <c r="G17" s="68">
        <v>0.6</v>
      </c>
      <c r="H17" s="64"/>
      <c r="I17" s="65"/>
      <c r="J17" s="1"/>
      <c r="K17" s="1"/>
      <c r="L17" s="1"/>
      <c r="M17" s="23"/>
      <c r="N17" s="1"/>
      <c r="O17" s="8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.75" customHeight="1" x14ac:dyDescent="0.2">
      <c r="A18" s="14"/>
      <c r="B18" s="1"/>
      <c r="C18" s="1"/>
      <c r="D18" s="1"/>
      <c r="E18" s="1"/>
      <c r="F18" s="1"/>
      <c r="G18" s="22"/>
      <c r="H18" s="22"/>
      <c r="I18" s="22"/>
      <c r="J18" s="1"/>
      <c r="K18" s="1"/>
      <c r="L18" s="1"/>
      <c r="M18" s="1"/>
      <c r="N18" s="1"/>
      <c r="O18" s="8"/>
      <c r="P18" s="14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4"/>
      <c r="B19" s="1" t="s">
        <v>20</v>
      </c>
      <c r="C19" s="1"/>
      <c r="D19" s="1"/>
      <c r="E19" s="1"/>
      <c r="F19" s="1"/>
      <c r="G19" s="69">
        <f>G15*G17</f>
        <v>3417.12</v>
      </c>
      <c r="H19" s="64"/>
      <c r="I19" s="65"/>
      <c r="J19" s="1"/>
      <c r="K19" s="1"/>
      <c r="L19" s="1"/>
      <c r="M19" s="1"/>
      <c r="N19" s="1"/>
      <c r="O19" s="8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.75" customHeight="1" x14ac:dyDescent="0.2">
      <c r="A20" s="14"/>
      <c r="B20" s="1"/>
      <c r="C20" s="1"/>
      <c r="D20" s="1"/>
      <c r="E20" s="1"/>
      <c r="F20" s="1"/>
      <c r="G20" s="22"/>
      <c r="H20" s="22"/>
      <c r="I20" s="22"/>
      <c r="J20" s="1"/>
      <c r="K20" s="1"/>
      <c r="L20" s="1"/>
      <c r="M20" s="1"/>
      <c r="N20" s="1"/>
      <c r="O20" s="8"/>
      <c r="P20" s="14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14"/>
      <c r="B21" s="1" t="s">
        <v>21</v>
      </c>
      <c r="C21" s="1"/>
      <c r="D21" s="1"/>
      <c r="E21" s="1"/>
      <c r="F21" s="1"/>
      <c r="G21" s="67">
        <v>3113.49</v>
      </c>
      <c r="H21" s="64"/>
      <c r="I21" s="65"/>
      <c r="J21" s="1"/>
      <c r="K21" s="1"/>
      <c r="L21" s="1"/>
      <c r="M21" s="1"/>
      <c r="N21" s="1"/>
      <c r="O21" s="8"/>
      <c r="P21" s="1"/>
      <c r="Q21" s="1"/>
      <c r="R21" s="1"/>
      <c r="S21" s="15"/>
      <c r="T21" s="1"/>
      <c r="U21" s="1"/>
      <c r="V21" s="1"/>
      <c r="W21" s="1"/>
      <c r="X21" s="1"/>
      <c r="Y21" s="1"/>
      <c r="Z21" s="1"/>
    </row>
    <row r="22" spans="1:26" ht="3.75" customHeight="1" x14ac:dyDescent="0.2">
      <c r="A22" s="14"/>
      <c r="B22" s="1"/>
      <c r="C22" s="1"/>
      <c r="D22" s="1"/>
      <c r="E22" s="1"/>
      <c r="F22" s="1"/>
      <c r="G22" s="24"/>
      <c r="H22" s="24"/>
      <c r="I22" s="24"/>
      <c r="J22" s="1"/>
      <c r="K22" s="1"/>
      <c r="L22" s="1"/>
      <c r="M22" s="1"/>
      <c r="N22" s="1"/>
      <c r="O22" s="8"/>
      <c r="P22" s="14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4"/>
      <c r="B23" s="1" t="s">
        <v>22</v>
      </c>
      <c r="C23" s="1"/>
      <c r="D23" s="1"/>
      <c r="E23" s="1"/>
      <c r="F23" s="1"/>
      <c r="G23" s="67"/>
      <c r="H23" s="64"/>
      <c r="I23" s="65"/>
      <c r="J23" s="1"/>
      <c r="K23" s="1"/>
      <c r="L23" s="1"/>
      <c r="M23" s="1"/>
      <c r="N23" s="1"/>
      <c r="O23" s="8"/>
      <c r="P23" s="1"/>
      <c r="Q23" s="1" t="s">
        <v>23</v>
      </c>
      <c r="R23" s="1"/>
      <c r="S23" s="1"/>
      <c r="T23" s="1"/>
      <c r="U23" s="1"/>
      <c r="V23" s="1"/>
      <c r="W23" s="1"/>
      <c r="X23" s="1"/>
      <c r="Y23" s="1"/>
      <c r="Z23" s="1"/>
    </row>
    <row r="24" spans="1:26" ht="3.75" customHeight="1" x14ac:dyDescent="0.2">
      <c r="A24" s="14"/>
      <c r="B24" s="1"/>
      <c r="C24" s="1"/>
      <c r="D24" s="1"/>
      <c r="E24" s="1"/>
      <c r="F24" s="1"/>
      <c r="G24" s="24"/>
      <c r="H24" s="24"/>
      <c r="I24" s="24"/>
      <c r="J24" s="1"/>
      <c r="K24" s="1"/>
      <c r="L24" s="1"/>
      <c r="M24" s="1"/>
      <c r="N24" s="1"/>
      <c r="O24" s="8"/>
      <c r="P24" s="14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14"/>
      <c r="B25" s="1" t="s">
        <v>24</v>
      </c>
      <c r="C25" s="1"/>
      <c r="D25" s="1"/>
      <c r="E25" s="1"/>
      <c r="F25" s="1"/>
      <c r="G25" s="67"/>
      <c r="H25" s="64"/>
      <c r="I25" s="65"/>
      <c r="J25" s="1"/>
      <c r="K25" s="1"/>
      <c r="L25" s="1"/>
      <c r="M25" s="1"/>
      <c r="N25" s="1"/>
      <c r="O25" s="8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3.75" customHeight="1" x14ac:dyDescent="0.2">
      <c r="A26" s="14"/>
      <c r="B26" s="1"/>
      <c r="C26" s="1"/>
      <c r="D26" s="1"/>
      <c r="E26" s="1"/>
      <c r="F26" s="1"/>
      <c r="G26" s="22"/>
      <c r="H26" s="22"/>
      <c r="I26" s="22"/>
      <c r="J26" s="1"/>
      <c r="K26" s="1"/>
      <c r="L26" s="1"/>
      <c r="M26" s="1"/>
      <c r="N26" s="1"/>
      <c r="O26" s="8"/>
      <c r="P26" s="14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4"/>
      <c r="B27" s="2" t="s">
        <v>25</v>
      </c>
      <c r="C27" s="1"/>
      <c r="D27" s="1"/>
      <c r="E27" s="1"/>
      <c r="F27" s="1"/>
      <c r="G27" s="69">
        <f>SUM(G21:I25)</f>
        <v>3113.49</v>
      </c>
      <c r="H27" s="64"/>
      <c r="I27" s="65"/>
      <c r="J27" s="1"/>
      <c r="K27" s="1"/>
      <c r="L27" s="1"/>
      <c r="M27" s="1"/>
      <c r="N27" s="1"/>
      <c r="O27" s="8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3.75" customHeight="1" x14ac:dyDescent="0.2">
      <c r="A28" s="14"/>
      <c r="B28" s="1"/>
      <c r="C28" s="1"/>
      <c r="D28" s="1"/>
      <c r="E28" s="1"/>
      <c r="F28" s="1"/>
      <c r="G28" s="22"/>
      <c r="H28" s="22"/>
      <c r="I28" s="22"/>
      <c r="J28" s="1"/>
      <c r="K28" s="1"/>
      <c r="L28" s="1"/>
      <c r="M28" s="1"/>
      <c r="N28" s="1"/>
      <c r="O28" s="8"/>
      <c r="P28" s="14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4"/>
      <c r="B29" s="1" t="s">
        <v>26</v>
      </c>
      <c r="C29" s="1"/>
      <c r="D29" s="1"/>
      <c r="E29" s="1"/>
      <c r="F29" s="1"/>
      <c r="G29" s="70">
        <f>G19-G27</f>
        <v>303.63000000000011</v>
      </c>
      <c r="H29" s="64"/>
      <c r="I29" s="65"/>
      <c r="J29" s="1"/>
      <c r="K29" s="1"/>
      <c r="L29" s="1"/>
      <c r="M29" s="1"/>
      <c r="N29" s="1"/>
      <c r="O29" s="8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6" customHeight="1" x14ac:dyDescent="0.2">
      <c r="A30" s="9"/>
      <c r="B30" s="10"/>
      <c r="C30" s="10"/>
      <c r="D30" s="10"/>
      <c r="E30" s="10"/>
      <c r="F30" s="10"/>
      <c r="G30" s="25"/>
      <c r="H30" s="25"/>
      <c r="I30" s="25"/>
      <c r="J30" s="10"/>
      <c r="K30" s="10"/>
      <c r="L30" s="10"/>
      <c r="M30" s="10"/>
      <c r="N30" s="10"/>
      <c r="O30" s="13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" customHeight="1" x14ac:dyDescent="0.2">
      <c r="A31" s="14"/>
      <c r="B31" s="2" t="s">
        <v>27</v>
      </c>
      <c r="C31" s="2"/>
      <c r="D31" s="1"/>
      <c r="E31" s="1"/>
      <c r="F31" s="1"/>
      <c r="G31" s="26"/>
      <c r="H31" s="26"/>
      <c r="I31" s="26"/>
      <c r="J31" s="1"/>
      <c r="K31" s="1"/>
      <c r="L31" s="1"/>
      <c r="M31" s="1"/>
      <c r="N31" s="1"/>
      <c r="O31" s="8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4.5" customHeight="1" x14ac:dyDescent="0.2">
      <c r="A32" s="14"/>
      <c r="B32" s="1"/>
      <c r="C32" s="1"/>
      <c r="D32" s="1"/>
      <c r="E32" s="1"/>
      <c r="F32" s="1"/>
      <c r="G32" s="26"/>
      <c r="H32" s="26"/>
      <c r="I32" s="26"/>
      <c r="J32" s="1"/>
      <c r="K32" s="1"/>
      <c r="L32" s="1"/>
      <c r="M32" s="1"/>
      <c r="N32" s="1"/>
      <c r="O32" s="8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">
      <c r="A33" s="14"/>
      <c r="B33" s="1" t="s">
        <v>28</v>
      </c>
      <c r="C33" s="1"/>
      <c r="D33" s="1"/>
      <c r="E33" s="1"/>
      <c r="F33" s="1"/>
      <c r="G33" s="71">
        <v>10</v>
      </c>
      <c r="H33" s="64"/>
      <c r="I33" s="65"/>
      <c r="J33" s="20" t="s">
        <v>12</v>
      </c>
      <c r="K33" s="1"/>
      <c r="L33" s="1"/>
      <c r="M33" s="1"/>
      <c r="N33" s="1"/>
      <c r="O33" s="8"/>
      <c r="P33" s="1"/>
      <c r="Q33" s="27" t="s">
        <v>29</v>
      </c>
      <c r="R33" s="27">
        <f>(G37)</f>
        <v>10000</v>
      </c>
      <c r="S33" s="28"/>
      <c r="T33" s="1"/>
      <c r="U33" s="1"/>
      <c r="V33" s="1"/>
      <c r="W33" s="1"/>
      <c r="X33" s="1"/>
      <c r="Y33" s="1"/>
      <c r="Z33" s="1"/>
    </row>
    <row r="34" spans="1:26" ht="4.5" customHeight="1" x14ac:dyDescent="0.2">
      <c r="A34" s="14"/>
      <c r="B34" s="1"/>
      <c r="C34" s="1"/>
      <c r="D34" s="1"/>
      <c r="E34" s="1"/>
      <c r="F34" s="1"/>
      <c r="G34" s="22"/>
      <c r="H34" s="22"/>
      <c r="I34" s="22"/>
      <c r="J34" s="1"/>
      <c r="K34" s="1"/>
      <c r="L34" s="1"/>
      <c r="M34" s="1"/>
      <c r="N34" s="1"/>
      <c r="O34" s="8"/>
      <c r="P34" s="1"/>
      <c r="Q34" s="29"/>
      <c r="R34" s="29"/>
      <c r="S34" s="30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4"/>
      <c r="B35" s="1" t="s">
        <v>30</v>
      </c>
      <c r="C35" s="1"/>
      <c r="D35" s="1"/>
      <c r="E35" s="1"/>
      <c r="F35" s="1"/>
      <c r="G35" s="69">
        <f>(G29*(G33*12))/(VLOOKUP(G33,G99:J118,4))</f>
        <v>16561.636363636368</v>
      </c>
      <c r="H35" s="64"/>
      <c r="I35" s="65"/>
      <c r="J35" s="1"/>
      <c r="K35" s="1"/>
      <c r="L35" s="1"/>
      <c r="M35" s="1"/>
      <c r="N35" s="1"/>
      <c r="O35" s="8"/>
      <c r="P35" s="1"/>
      <c r="Q35" s="29" t="s">
        <v>31</v>
      </c>
      <c r="R35" s="27">
        <f>(E88)</f>
        <v>290.23</v>
      </c>
      <c r="S35" s="31">
        <f>(G65)</f>
        <v>303.63000000000011</v>
      </c>
      <c r="T35" s="1" t="s">
        <v>32</v>
      </c>
      <c r="U35" s="1"/>
      <c r="V35" s="1"/>
      <c r="W35" s="1"/>
      <c r="X35" s="1"/>
      <c r="Y35" s="1"/>
      <c r="Z35" s="1"/>
    </row>
    <row r="36" spans="1:26" ht="4.5" customHeight="1" x14ac:dyDescent="0.2">
      <c r="A36" s="14"/>
      <c r="B36" s="1"/>
      <c r="C36" s="1"/>
      <c r="D36" s="1"/>
      <c r="E36" s="1"/>
      <c r="F36" s="1"/>
      <c r="G36" s="22"/>
      <c r="H36" s="22"/>
      <c r="I36" s="22"/>
      <c r="J36" s="1"/>
      <c r="K36" s="1"/>
      <c r="L36" s="1"/>
      <c r="M36" s="1"/>
      <c r="N36" s="1"/>
      <c r="O36" s="8"/>
      <c r="P36" s="1"/>
      <c r="Q36" s="29"/>
      <c r="R36" s="29"/>
      <c r="S36" s="29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4"/>
      <c r="B37" s="1" t="s">
        <v>33</v>
      </c>
      <c r="C37" s="1"/>
      <c r="D37" s="1"/>
      <c r="E37" s="1"/>
      <c r="F37" s="1"/>
      <c r="G37" s="67">
        <v>10000</v>
      </c>
      <c r="H37" s="64"/>
      <c r="I37" s="65"/>
      <c r="J37" s="20" t="s">
        <v>12</v>
      </c>
      <c r="K37" s="1"/>
      <c r="L37" s="1"/>
      <c r="M37" s="1"/>
      <c r="N37" s="1"/>
      <c r="O37" s="8"/>
      <c r="P37" s="1"/>
      <c r="Q37" s="29" t="s">
        <v>34</v>
      </c>
      <c r="R37" s="27">
        <f>(M90)</f>
        <v>10085.5</v>
      </c>
      <c r="S37" s="28"/>
      <c r="T37" s="1"/>
      <c r="U37" s="1"/>
      <c r="V37" s="1"/>
      <c r="W37" s="1"/>
      <c r="X37" s="1"/>
      <c r="Y37" s="1"/>
      <c r="Z37" s="1"/>
    </row>
    <row r="38" spans="1:26" ht="11.25" customHeight="1" x14ac:dyDescent="0.2">
      <c r="A38" s="14"/>
      <c r="B38" s="1" t="s">
        <v>35</v>
      </c>
      <c r="C38" s="1"/>
      <c r="D38" s="1"/>
      <c r="E38" s="1"/>
      <c r="F38" s="1"/>
      <c r="G38" s="22"/>
      <c r="H38" s="22"/>
      <c r="I38" s="22"/>
      <c r="J38" s="1"/>
      <c r="K38" s="1"/>
      <c r="L38" s="1"/>
      <c r="M38" s="1"/>
      <c r="N38" s="1"/>
      <c r="O38" s="8"/>
      <c r="P38" s="1"/>
      <c r="Q38" s="1"/>
      <c r="R38" s="15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4"/>
      <c r="B39" s="1" t="s">
        <v>36</v>
      </c>
      <c r="C39" s="1"/>
      <c r="D39" s="1"/>
      <c r="E39" s="1"/>
      <c r="F39" s="1"/>
      <c r="G39" s="72">
        <v>0.12</v>
      </c>
      <c r="H39" s="64"/>
      <c r="I39" s="65"/>
      <c r="J39" s="1" t="s">
        <v>37</v>
      </c>
      <c r="K39" s="1"/>
      <c r="L39" s="1"/>
      <c r="M39" s="1"/>
      <c r="N39" s="1"/>
      <c r="O39" s="8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6.75" customHeight="1" x14ac:dyDescent="0.2">
      <c r="A40" s="9"/>
      <c r="B40" s="1"/>
      <c r="C40" s="10"/>
      <c r="D40" s="1"/>
      <c r="E40" s="1"/>
      <c r="F40" s="10"/>
      <c r="G40" s="25"/>
      <c r="H40" s="25"/>
      <c r="I40" s="25"/>
      <c r="J40" s="10"/>
      <c r="K40" s="10"/>
      <c r="L40" s="10"/>
      <c r="M40" s="10"/>
      <c r="N40" s="10"/>
      <c r="O40" s="13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1.25" customHeight="1" x14ac:dyDescent="0.2">
      <c r="A41" s="14"/>
      <c r="B41" s="32" t="s">
        <v>38</v>
      </c>
      <c r="C41" s="1"/>
      <c r="D41" s="33"/>
      <c r="E41" s="33"/>
      <c r="F41" s="1"/>
      <c r="G41" s="26"/>
      <c r="H41" s="26"/>
      <c r="I41" s="26"/>
      <c r="J41" s="1"/>
      <c r="K41" s="1"/>
      <c r="L41" s="1"/>
      <c r="M41" s="1"/>
      <c r="N41" s="1"/>
      <c r="O41" s="8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7.5" customHeight="1" x14ac:dyDescent="0.2">
      <c r="A42" s="14"/>
      <c r="B42" s="1"/>
      <c r="C42" s="1"/>
      <c r="D42" s="1"/>
      <c r="E42" s="1"/>
      <c r="F42" s="1"/>
      <c r="G42" s="26"/>
      <c r="H42" s="26"/>
      <c r="I42" s="26"/>
      <c r="J42" s="1"/>
      <c r="K42" s="1"/>
      <c r="L42" s="1"/>
      <c r="M42" s="1"/>
      <c r="N42" s="1"/>
      <c r="O42" s="8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4"/>
      <c r="B43" s="1" t="s">
        <v>39</v>
      </c>
      <c r="C43" s="1"/>
      <c r="D43" s="1"/>
      <c r="E43" s="1"/>
      <c r="F43" s="1"/>
      <c r="G43" s="26" t="s">
        <v>40</v>
      </c>
      <c r="H43" s="26"/>
      <c r="I43" s="26"/>
      <c r="J43" s="1"/>
      <c r="K43" s="1" t="s">
        <v>41</v>
      </c>
      <c r="L43" s="1"/>
      <c r="M43" s="1"/>
      <c r="N43" s="1"/>
      <c r="O43" s="8"/>
      <c r="P43" s="1"/>
      <c r="Q43" s="34"/>
      <c r="R43" s="1"/>
      <c r="S43" s="1"/>
      <c r="T43" s="1"/>
      <c r="U43" s="1"/>
      <c r="V43" s="1"/>
      <c r="W43" s="1"/>
      <c r="X43" s="1"/>
      <c r="Y43" s="1"/>
      <c r="Z43" s="1"/>
    </row>
    <row r="44" spans="1:26" ht="3.75" customHeight="1" x14ac:dyDescent="0.2">
      <c r="A44" s="14"/>
      <c r="B44" s="1"/>
      <c r="C44" s="1"/>
      <c r="D44" s="1"/>
      <c r="E44" s="1"/>
      <c r="F44" s="1"/>
      <c r="G44" s="26"/>
      <c r="H44" s="26"/>
      <c r="I44" s="26"/>
      <c r="J44" s="1"/>
      <c r="K44" s="1"/>
      <c r="L44" s="1"/>
      <c r="M44" s="1"/>
      <c r="N44" s="1"/>
      <c r="O44" s="8"/>
      <c r="P44" s="1"/>
      <c r="Q44" s="1"/>
      <c r="R44" s="15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4">
        <v>1</v>
      </c>
      <c r="B45" s="35"/>
      <c r="C45" s="1"/>
      <c r="D45" s="1"/>
      <c r="E45" s="1"/>
      <c r="F45" s="1"/>
      <c r="G45" s="67"/>
      <c r="H45" s="64"/>
      <c r="I45" s="65"/>
      <c r="J45" s="1"/>
      <c r="K45" s="36"/>
      <c r="L45" s="37"/>
      <c r="M45" s="37"/>
      <c r="N45" s="38"/>
      <c r="O45" s="8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4.5" customHeight="1" x14ac:dyDescent="0.2">
      <c r="A46" s="14"/>
      <c r="B46" s="1"/>
      <c r="C46" s="1"/>
      <c r="D46" s="1"/>
      <c r="E46" s="1"/>
      <c r="F46" s="1"/>
      <c r="G46" s="22"/>
      <c r="H46" s="22"/>
      <c r="I46" s="22"/>
      <c r="J46" s="1"/>
      <c r="K46" s="1"/>
      <c r="L46" s="1"/>
      <c r="M46" s="1"/>
      <c r="N46" s="1"/>
      <c r="O46" s="8"/>
      <c r="P46" s="1"/>
      <c r="Q46" s="1"/>
      <c r="R46" s="1"/>
      <c r="S46" s="1" t="s">
        <v>23</v>
      </c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4">
        <v>2</v>
      </c>
      <c r="B47" s="35"/>
      <c r="C47" s="1"/>
      <c r="D47" s="1"/>
      <c r="E47" s="1"/>
      <c r="F47" s="1"/>
      <c r="G47" s="67"/>
      <c r="H47" s="64"/>
      <c r="I47" s="65"/>
      <c r="J47" s="1"/>
      <c r="K47" s="36"/>
      <c r="L47" s="37"/>
      <c r="M47" s="37"/>
      <c r="N47" s="38"/>
      <c r="O47" s="8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4.5" customHeight="1" x14ac:dyDescent="0.2">
      <c r="A48" s="14"/>
      <c r="B48" s="1"/>
      <c r="C48" s="1"/>
      <c r="D48" s="1"/>
      <c r="E48" s="1"/>
      <c r="F48" s="1"/>
      <c r="G48" s="22"/>
      <c r="H48" s="22"/>
      <c r="I48" s="22"/>
      <c r="J48" s="1"/>
      <c r="K48" s="1"/>
      <c r="L48" s="1"/>
      <c r="M48" s="1"/>
      <c r="N48" s="1"/>
      <c r="O48" s="8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4">
        <v>3</v>
      </c>
      <c r="B49" s="35"/>
      <c r="C49" s="1"/>
      <c r="D49" s="1"/>
      <c r="E49" s="1"/>
      <c r="F49" s="1"/>
      <c r="G49" s="67"/>
      <c r="H49" s="64"/>
      <c r="I49" s="65"/>
      <c r="J49" s="1"/>
      <c r="K49" s="36"/>
      <c r="L49" s="37"/>
      <c r="M49" s="37"/>
      <c r="N49" s="38"/>
      <c r="O49" s="8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4.5" customHeight="1" x14ac:dyDescent="0.2">
      <c r="A50" s="14"/>
      <c r="B50" s="1"/>
      <c r="C50" s="1"/>
      <c r="D50" s="1"/>
      <c r="E50" s="1"/>
      <c r="F50" s="1"/>
      <c r="G50" s="22"/>
      <c r="H50" s="22"/>
      <c r="I50" s="22"/>
      <c r="J50" s="1"/>
      <c r="K50" s="1"/>
      <c r="L50" s="1"/>
      <c r="M50" s="1"/>
      <c r="N50" s="1"/>
      <c r="O50" s="8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4">
        <v>4</v>
      </c>
      <c r="B51" s="35"/>
      <c r="C51" s="1"/>
      <c r="D51" s="1"/>
      <c r="E51" s="1"/>
      <c r="F51" s="1"/>
      <c r="G51" s="67"/>
      <c r="H51" s="64"/>
      <c r="I51" s="65"/>
      <c r="J51" s="1"/>
      <c r="K51" s="36"/>
      <c r="L51" s="37"/>
      <c r="M51" s="37"/>
      <c r="N51" s="38"/>
      <c r="O51" s="8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4.5" customHeight="1" x14ac:dyDescent="0.2">
      <c r="A52" s="14"/>
      <c r="B52" s="1"/>
      <c r="C52" s="1"/>
      <c r="D52" s="1"/>
      <c r="E52" s="1"/>
      <c r="F52" s="1"/>
      <c r="G52" s="22"/>
      <c r="H52" s="22"/>
      <c r="I52" s="22"/>
      <c r="J52" s="1"/>
      <c r="K52" s="1"/>
      <c r="L52" s="1"/>
      <c r="M52" s="1"/>
      <c r="N52" s="1"/>
      <c r="O52" s="8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4">
        <v>5</v>
      </c>
      <c r="B53" s="35"/>
      <c r="C53" s="1"/>
      <c r="D53" s="1"/>
      <c r="E53" s="1"/>
      <c r="F53" s="1"/>
      <c r="G53" s="67"/>
      <c r="H53" s="64"/>
      <c r="I53" s="65"/>
      <c r="J53" s="1"/>
      <c r="K53" s="36"/>
      <c r="L53" s="37"/>
      <c r="M53" s="37"/>
      <c r="N53" s="38"/>
      <c r="O53" s="8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4.5" customHeight="1" x14ac:dyDescent="0.2">
      <c r="A54" s="14"/>
      <c r="B54" s="1"/>
      <c r="C54" s="1"/>
      <c r="D54" s="1"/>
      <c r="E54" s="1"/>
      <c r="F54" s="1"/>
      <c r="G54" s="22"/>
      <c r="H54" s="22"/>
      <c r="I54" s="22"/>
      <c r="J54" s="1"/>
      <c r="K54" s="1"/>
      <c r="L54" s="1"/>
      <c r="M54" s="1"/>
      <c r="N54" s="1"/>
      <c r="O54" s="8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4">
        <v>6</v>
      </c>
      <c r="B55" s="35"/>
      <c r="C55" s="1"/>
      <c r="D55" s="1"/>
      <c r="E55" s="1"/>
      <c r="F55" s="1"/>
      <c r="G55" s="67"/>
      <c r="H55" s="64"/>
      <c r="I55" s="65"/>
      <c r="J55" s="1"/>
      <c r="K55" s="36"/>
      <c r="L55" s="37"/>
      <c r="M55" s="37"/>
      <c r="N55" s="38"/>
      <c r="O55" s="8"/>
      <c r="P55" s="1"/>
      <c r="Q55" s="1"/>
      <c r="R55" s="15"/>
      <c r="S55" s="1"/>
      <c r="T55" s="1"/>
      <c r="U55" s="1"/>
      <c r="V55" s="1"/>
      <c r="W55" s="1"/>
      <c r="X55" s="1"/>
      <c r="Y55" s="1"/>
      <c r="Z55" s="1"/>
    </row>
    <row r="56" spans="1:26" ht="4.5" customHeight="1" x14ac:dyDescent="0.2">
      <c r="A56" s="14"/>
      <c r="B56" s="1"/>
      <c r="C56" s="1"/>
      <c r="D56" s="1"/>
      <c r="E56" s="1"/>
      <c r="F56" s="1"/>
      <c r="G56" s="22"/>
      <c r="H56" s="22"/>
      <c r="I56" s="22"/>
      <c r="J56" s="1"/>
      <c r="K56" s="1"/>
      <c r="L56" s="1"/>
      <c r="M56" s="1"/>
      <c r="N56" s="1"/>
      <c r="O56" s="8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4">
        <v>7</v>
      </c>
      <c r="B57" s="35"/>
      <c r="C57" s="1"/>
      <c r="D57" s="1"/>
      <c r="E57" s="1"/>
      <c r="F57" s="1"/>
      <c r="G57" s="67"/>
      <c r="H57" s="64"/>
      <c r="I57" s="65"/>
      <c r="J57" s="1"/>
      <c r="K57" s="36"/>
      <c r="L57" s="37"/>
      <c r="M57" s="37"/>
      <c r="N57" s="38"/>
      <c r="O57" s="8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4.5" customHeight="1" x14ac:dyDescent="0.2">
      <c r="A58" s="14"/>
      <c r="B58" s="1"/>
      <c r="C58" s="1"/>
      <c r="D58" s="1"/>
      <c r="E58" s="1"/>
      <c r="F58" s="1"/>
      <c r="G58" s="22"/>
      <c r="H58" s="22"/>
      <c r="I58" s="22"/>
      <c r="J58" s="1"/>
      <c r="K58" s="1"/>
      <c r="L58" s="1"/>
      <c r="M58" s="1"/>
      <c r="N58" s="1"/>
      <c r="O58" s="8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4">
        <v>8</v>
      </c>
      <c r="B59" s="35"/>
      <c r="C59" s="1"/>
      <c r="D59" s="1"/>
      <c r="E59" s="1"/>
      <c r="F59" s="1"/>
      <c r="G59" s="67"/>
      <c r="H59" s="64"/>
      <c r="I59" s="65"/>
      <c r="J59" s="1"/>
      <c r="K59" s="36"/>
      <c r="L59" s="37"/>
      <c r="M59" s="37"/>
      <c r="N59" s="38"/>
      <c r="O59" s="8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4.5" customHeight="1" x14ac:dyDescent="0.2">
      <c r="A60" s="14"/>
      <c r="B60" s="1"/>
      <c r="C60" s="1"/>
      <c r="D60" s="1"/>
      <c r="E60" s="1"/>
      <c r="F60" s="1"/>
      <c r="G60" s="22"/>
      <c r="H60" s="22"/>
      <c r="I60" s="22"/>
      <c r="J60" s="1"/>
      <c r="K60" s="1"/>
      <c r="L60" s="1"/>
      <c r="M60" s="1"/>
      <c r="N60" s="1"/>
      <c r="O60" s="8"/>
      <c r="P60" s="1"/>
      <c r="Q60" s="1" t="s">
        <v>23</v>
      </c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4">
        <v>9</v>
      </c>
      <c r="B61" s="35"/>
      <c r="C61" s="1"/>
      <c r="D61" s="1"/>
      <c r="E61" s="1"/>
      <c r="F61" s="1"/>
      <c r="G61" s="67"/>
      <c r="H61" s="64"/>
      <c r="I61" s="65"/>
      <c r="J61" s="1"/>
      <c r="K61" s="36"/>
      <c r="L61" s="37"/>
      <c r="M61" s="37"/>
      <c r="N61" s="38"/>
      <c r="O61" s="8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4.5" customHeight="1" x14ac:dyDescent="0.2">
      <c r="A62" s="14"/>
      <c r="B62" s="1"/>
      <c r="C62" s="1"/>
      <c r="D62" s="1"/>
      <c r="E62" s="1"/>
      <c r="F62" s="1"/>
      <c r="G62" s="22"/>
      <c r="H62" s="22"/>
      <c r="I62" s="22"/>
      <c r="J62" s="1"/>
      <c r="K62" s="1"/>
      <c r="L62" s="1"/>
      <c r="M62" s="1"/>
      <c r="N62" s="1"/>
      <c r="O62" s="8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4">
        <v>10</v>
      </c>
      <c r="B63" s="35"/>
      <c r="C63" s="1"/>
      <c r="D63" s="1"/>
      <c r="E63" s="1"/>
      <c r="F63" s="1"/>
      <c r="G63" s="67"/>
      <c r="H63" s="64"/>
      <c r="I63" s="65"/>
      <c r="J63" s="1"/>
      <c r="K63" s="36"/>
      <c r="L63" s="37"/>
      <c r="M63" s="37"/>
      <c r="N63" s="38"/>
      <c r="O63" s="8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4.5" customHeight="1" x14ac:dyDescent="0.2">
      <c r="A64" s="14"/>
      <c r="B64" s="1"/>
      <c r="C64" s="1"/>
      <c r="D64" s="1"/>
      <c r="E64" s="1"/>
      <c r="F64" s="1"/>
      <c r="G64" s="22"/>
      <c r="H64" s="22"/>
      <c r="I64" s="22"/>
      <c r="J64" s="1"/>
      <c r="K64" s="1"/>
      <c r="L64" s="1"/>
      <c r="M64" s="1"/>
      <c r="N64" s="1"/>
      <c r="O64" s="8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4"/>
      <c r="B65" s="1" t="s">
        <v>42</v>
      </c>
      <c r="C65" s="1"/>
      <c r="D65" s="1"/>
      <c r="E65" s="1"/>
      <c r="F65" s="1"/>
      <c r="G65" s="70">
        <f>G29+SUM(B45:B63)</f>
        <v>303.63000000000011</v>
      </c>
      <c r="H65" s="64"/>
      <c r="I65" s="65"/>
      <c r="J65" s="1"/>
      <c r="K65" s="1" t="s">
        <v>43</v>
      </c>
      <c r="L65" s="1"/>
      <c r="M65" s="1"/>
      <c r="N65" s="39">
        <f>E80</f>
        <v>258.5</v>
      </c>
      <c r="O65" s="8"/>
      <c r="P65" s="1"/>
      <c r="Q65" s="40"/>
      <c r="R65" s="1"/>
      <c r="S65" s="1"/>
      <c r="T65" s="1"/>
      <c r="U65" s="1"/>
      <c r="V65" s="1"/>
      <c r="W65" s="1"/>
      <c r="X65" s="1"/>
      <c r="Y65" s="1"/>
      <c r="Z65" s="1"/>
    </row>
    <row r="66" spans="1:26" ht="4.5" customHeight="1" x14ac:dyDescent="0.2">
      <c r="A66" s="14"/>
      <c r="B66" s="1"/>
      <c r="C66" s="1"/>
      <c r="D66" s="1"/>
      <c r="E66" s="1"/>
      <c r="F66" s="1"/>
      <c r="G66" s="22"/>
      <c r="H66" s="22"/>
      <c r="I66" s="22"/>
      <c r="J66" s="1"/>
      <c r="K66" s="1"/>
      <c r="L66" s="1"/>
      <c r="M66" s="1"/>
      <c r="N66" s="22"/>
      <c r="O66" s="8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4"/>
      <c r="B67" s="1" t="s">
        <v>44</v>
      </c>
      <c r="C67" s="1"/>
      <c r="D67" s="1"/>
      <c r="E67" s="1"/>
      <c r="F67" s="1"/>
      <c r="G67" s="69">
        <f>G65-(E84+E86)</f>
        <v>271.90000000000009</v>
      </c>
      <c r="H67" s="64"/>
      <c r="I67" s="65"/>
      <c r="J67" s="1"/>
      <c r="K67" s="1" t="s">
        <v>45</v>
      </c>
      <c r="L67" s="1"/>
      <c r="M67" s="1"/>
      <c r="N67" s="39">
        <f>E86</f>
        <v>1.73</v>
      </c>
      <c r="O67" s="8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4.5" customHeight="1" x14ac:dyDescent="0.2">
      <c r="A68" s="14"/>
      <c r="B68" s="1"/>
      <c r="C68" s="1"/>
      <c r="D68" s="1"/>
      <c r="E68" s="1"/>
      <c r="F68" s="1"/>
      <c r="G68" s="22"/>
      <c r="H68" s="22"/>
      <c r="I68" s="22"/>
      <c r="J68" s="1"/>
      <c r="K68" s="1"/>
      <c r="L68" s="1"/>
      <c r="M68" s="1"/>
      <c r="N68" s="22"/>
      <c r="O68" s="8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4"/>
      <c r="B69" s="1" t="s">
        <v>46</v>
      </c>
      <c r="C69" s="1"/>
      <c r="D69" s="1"/>
      <c r="E69" s="1"/>
      <c r="F69" s="1"/>
      <c r="G69" s="69">
        <f>(G67*(G33*12))/(VLOOKUP(G33,G99:J118,4))</f>
        <v>14830.909090909096</v>
      </c>
      <c r="H69" s="64"/>
      <c r="I69" s="65"/>
      <c r="J69" s="1"/>
      <c r="K69" s="1" t="s">
        <v>47</v>
      </c>
      <c r="L69" s="1"/>
      <c r="M69" s="1"/>
      <c r="N69" s="39">
        <f>E88</f>
        <v>290.23</v>
      </c>
      <c r="O69" s="8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4.5" customHeight="1" x14ac:dyDescent="0.2">
      <c r="A70" s="14"/>
      <c r="B70" s="1"/>
      <c r="C70" s="1"/>
      <c r="D70" s="1"/>
      <c r="E70" s="1"/>
      <c r="F70" s="10"/>
      <c r="G70" s="10"/>
      <c r="H70" s="1"/>
      <c r="I70" s="10"/>
      <c r="J70" s="10"/>
      <c r="K70" s="10"/>
      <c r="L70" s="10"/>
      <c r="M70" s="10"/>
      <c r="N70" s="10"/>
      <c r="O70" s="8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1.25" customHeight="1" x14ac:dyDescent="0.2">
      <c r="A71" s="41"/>
      <c r="B71" s="42" t="s">
        <v>48</v>
      </c>
      <c r="C71" s="43"/>
      <c r="D71" s="43"/>
      <c r="E71" s="43"/>
      <c r="F71" s="1"/>
      <c r="G71" s="1"/>
      <c r="H71" s="33"/>
      <c r="I71" s="1"/>
      <c r="J71" s="1"/>
      <c r="K71" s="1"/>
      <c r="L71" s="1"/>
      <c r="M71" s="1"/>
      <c r="N71" s="1"/>
      <c r="O71" s="44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1.25" customHeight="1" x14ac:dyDescent="0.2">
      <c r="A72" s="14"/>
      <c r="B72" s="2" t="s">
        <v>27</v>
      </c>
      <c r="C72" s="1"/>
      <c r="D72" s="1"/>
      <c r="E72" s="1"/>
      <c r="F72" s="1"/>
      <c r="G72" s="2" t="s">
        <v>49</v>
      </c>
      <c r="H72" s="1"/>
      <c r="I72" s="1"/>
      <c r="J72" s="1"/>
      <c r="K72" s="1"/>
      <c r="L72" s="1"/>
      <c r="M72" s="1"/>
      <c r="N72" s="1"/>
      <c r="O72" s="8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4.5" customHeight="1" x14ac:dyDescent="0.2">
      <c r="A73" s="1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8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4"/>
      <c r="B74" s="1" t="s">
        <v>50</v>
      </c>
      <c r="C74" s="1"/>
      <c r="D74" s="1"/>
      <c r="E74" s="39">
        <v>14100</v>
      </c>
      <c r="F74" s="1"/>
      <c r="G74" s="1" t="s">
        <v>51</v>
      </c>
      <c r="H74" s="1"/>
      <c r="I74" s="1"/>
      <c r="J74" s="1"/>
      <c r="K74" s="1"/>
      <c r="L74" s="1"/>
      <c r="M74" s="69">
        <v>100</v>
      </c>
      <c r="N74" s="65"/>
      <c r="O74" s="8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4.5" customHeight="1" x14ac:dyDescent="0.2">
      <c r="A75" s="14"/>
      <c r="B75" s="1"/>
      <c r="C75" s="1"/>
      <c r="D75" s="1"/>
      <c r="E75" s="45"/>
      <c r="F75" s="1"/>
      <c r="G75" s="1"/>
      <c r="H75" s="1"/>
      <c r="I75" s="1"/>
      <c r="J75" s="1"/>
      <c r="K75" s="1"/>
      <c r="L75" s="1"/>
      <c r="M75" s="45"/>
      <c r="N75" s="45"/>
      <c r="O75" s="8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4"/>
      <c r="B76" s="1" t="s">
        <v>28</v>
      </c>
      <c r="C76" s="1"/>
      <c r="D76" s="1"/>
      <c r="E76" s="46">
        <f>G33</f>
        <v>10</v>
      </c>
      <c r="F76" s="1"/>
      <c r="G76" s="1" t="s">
        <v>52</v>
      </c>
      <c r="H76" s="1"/>
      <c r="I76" s="1"/>
      <c r="J76" s="1"/>
      <c r="K76" s="47">
        <v>0.03</v>
      </c>
      <c r="L76" s="1"/>
      <c r="M76" s="69">
        <f>E74*3%</f>
        <v>423</v>
      </c>
      <c r="N76" s="65"/>
      <c r="O76" s="8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4.5" customHeight="1" x14ac:dyDescent="0.2">
      <c r="A77" s="14"/>
      <c r="B77" s="1"/>
      <c r="C77" s="1"/>
      <c r="D77" s="1"/>
      <c r="E77" s="45"/>
      <c r="F77" s="1"/>
      <c r="G77" s="1"/>
      <c r="H77" s="1"/>
      <c r="I77" s="1"/>
      <c r="J77" s="1"/>
      <c r="K77" s="1" t="s">
        <v>53</v>
      </c>
      <c r="L77" s="1"/>
      <c r="M77" s="45"/>
      <c r="N77" s="45"/>
      <c r="O77" s="8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4"/>
      <c r="B78" s="1" t="s">
        <v>54</v>
      </c>
      <c r="C78" s="1"/>
      <c r="D78" s="1"/>
      <c r="E78" s="48">
        <f>G39</f>
        <v>0.12</v>
      </c>
      <c r="F78" s="1"/>
      <c r="G78" s="1" t="s">
        <v>55</v>
      </c>
      <c r="H78" s="1"/>
      <c r="I78" s="1"/>
      <c r="J78" s="1"/>
      <c r="K78" s="47">
        <v>0.06</v>
      </c>
      <c r="L78" s="1"/>
      <c r="M78" s="69">
        <f>E74*6%</f>
        <v>846</v>
      </c>
      <c r="N78" s="65"/>
      <c r="O78" s="8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4.5" customHeight="1" x14ac:dyDescent="0.2">
      <c r="A79" s="14"/>
      <c r="B79" s="1"/>
      <c r="C79" s="1"/>
      <c r="D79" s="1"/>
      <c r="E79" s="45"/>
      <c r="F79" s="1"/>
      <c r="G79" s="1"/>
      <c r="H79" s="1"/>
      <c r="I79" s="1"/>
      <c r="J79" s="1"/>
      <c r="K79" s="1"/>
      <c r="L79" s="1"/>
      <c r="M79" s="45"/>
      <c r="N79" s="45"/>
      <c r="O79" s="8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4"/>
      <c r="B80" s="1" t="s">
        <v>56</v>
      </c>
      <c r="C80" s="1"/>
      <c r="D80" s="1"/>
      <c r="E80" s="39">
        <f>ROUND((E74+(E74*(E78*E76)))/(E76*12),2)</f>
        <v>258.5</v>
      </c>
      <c r="F80" s="1"/>
      <c r="G80" s="1" t="s">
        <v>57</v>
      </c>
      <c r="H80" s="1"/>
      <c r="I80" s="1"/>
      <c r="J80" s="1"/>
      <c r="K80" s="1"/>
      <c r="L80" s="1"/>
      <c r="M80" s="69">
        <v>360</v>
      </c>
      <c r="N80" s="65"/>
      <c r="O80" s="8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4.5" customHeight="1" x14ac:dyDescent="0.2">
      <c r="A81" s="14"/>
      <c r="B81" s="1"/>
      <c r="C81" s="1"/>
      <c r="D81" s="1"/>
      <c r="E81" s="45"/>
      <c r="F81" s="1"/>
      <c r="G81" s="1"/>
      <c r="H81" s="1"/>
      <c r="I81" s="1"/>
      <c r="J81" s="1"/>
      <c r="K81" s="1"/>
      <c r="L81" s="1"/>
      <c r="M81" s="45"/>
      <c r="N81" s="45"/>
      <c r="O81" s="8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4"/>
      <c r="B82" s="49" t="s">
        <v>58</v>
      </c>
      <c r="C82" s="49"/>
      <c r="D82" s="49"/>
      <c r="E82" s="45"/>
      <c r="F82" s="1"/>
      <c r="G82" s="1" t="s">
        <v>59</v>
      </c>
      <c r="H82" s="1"/>
      <c r="I82" s="1"/>
      <c r="J82" s="1"/>
      <c r="K82" s="50">
        <v>5.0000000000000001E-3</v>
      </c>
      <c r="L82" s="1"/>
      <c r="M82" s="69">
        <f>E74*0.5%</f>
        <v>70.5</v>
      </c>
      <c r="N82" s="65"/>
      <c r="O82" s="8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1.25" customHeight="1" x14ac:dyDescent="0.2">
      <c r="A83" s="14"/>
      <c r="B83" s="1" t="s">
        <v>60</v>
      </c>
      <c r="C83" s="1"/>
      <c r="D83" s="1"/>
      <c r="E83" s="1"/>
      <c r="F83" s="1"/>
      <c r="G83" s="1"/>
      <c r="H83" s="1"/>
      <c r="I83" s="1"/>
      <c r="J83" s="1"/>
      <c r="K83" s="1"/>
      <c r="L83" s="1"/>
      <c r="M83" s="45"/>
      <c r="N83" s="45"/>
      <c r="O83" s="8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4"/>
      <c r="B84" s="1"/>
      <c r="C84" s="1" t="s">
        <v>61</v>
      </c>
      <c r="D84" s="1"/>
      <c r="E84" s="39">
        <v>30</v>
      </c>
      <c r="F84" s="1"/>
      <c r="G84" s="1" t="s">
        <v>62</v>
      </c>
      <c r="H84" s="1"/>
      <c r="I84" s="1"/>
      <c r="J84" s="1"/>
      <c r="K84" s="51"/>
      <c r="L84" s="1"/>
      <c r="M84" s="69">
        <v>100</v>
      </c>
      <c r="N84" s="65"/>
      <c r="O84" s="8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4.5" customHeight="1" x14ac:dyDescent="0.2">
      <c r="A85" s="14"/>
      <c r="B85" s="1"/>
      <c r="C85" s="1"/>
      <c r="D85" s="1"/>
      <c r="E85" s="22"/>
      <c r="F85" s="1"/>
      <c r="G85" s="1"/>
      <c r="H85" s="1"/>
      <c r="I85" s="1"/>
      <c r="J85" s="1"/>
      <c r="K85" s="1"/>
      <c r="L85" s="1"/>
      <c r="M85" s="45"/>
      <c r="N85" s="45"/>
      <c r="O85" s="8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4"/>
      <c r="B86" s="1" t="s">
        <v>63</v>
      </c>
      <c r="C86" s="1"/>
      <c r="D86" s="1"/>
      <c r="E86" s="39">
        <f>ROUND(IF(J10="SBH",(E80+30)*0.016,(E80+E84)*0.006),2)</f>
        <v>1.73</v>
      </c>
      <c r="F86" s="1"/>
      <c r="G86" s="1" t="s">
        <v>64</v>
      </c>
      <c r="H86" s="1"/>
      <c r="I86" s="1"/>
      <c r="J86" s="1"/>
      <c r="K86" s="1"/>
      <c r="L86" s="1"/>
      <c r="M86" s="69">
        <f>E74*15%</f>
        <v>2115</v>
      </c>
      <c r="N86" s="65"/>
      <c r="O86" s="8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4.5" customHeight="1" x14ac:dyDescent="0.2">
      <c r="A87" s="14"/>
      <c r="B87" s="1"/>
      <c r="C87" s="1"/>
      <c r="D87" s="1"/>
      <c r="E87" s="22"/>
      <c r="F87" s="1"/>
      <c r="G87" s="1"/>
      <c r="H87" s="1"/>
      <c r="I87" s="1"/>
      <c r="J87" s="1"/>
      <c r="K87" s="1"/>
      <c r="L87" s="1"/>
      <c r="M87" s="45"/>
      <c r="N87" s="45"/>
      <c r="O87" s="8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4"/>
      <c r="B88" s="1"/>
      <c r="C88" s="2" t="s">
        <v>65</v>
      </c>
      <c r="D88" s="1"/>
      <c r="E88" s="52">
        <f>E80+E84+E86</f>
        <v>290.23</v>
      </c>
      <c r="F88" s="1"/>
      <c r="G88" s="1" t="s">
        <v>66</v>
      </c>
      <c r="H88" s="1"/>
      <c r="I88" s="1"/>
      <c r="J88" s="1"/>
      <c r="K88" s="1"/>
      <c r="L88" s="1"/>
      <c r="M88" s="69">
        <f>SUM(G45:I63)</f>
        <v>0</v>
      </c>
      <c r="N88" s="65"/>
      <c r="O88" s="8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4.5" customHeight="1" x14ac:dyDescent="0.2">
      <c r="A89" s="14"/>
      <c r="B89" s="1"/>
      <c r="C89" s="1"/>
      <c r="D89" s="1"/>
      <c r="E89" s="45"/>
      <c r="F89" s="1"/>
      <c r="G89" s="1"/>
      <c r="H89" s="1"/>
      <c r="I89" s="1"/>
      <c r="J89" s="1"/>
      <c r="K89" s="1"/>
      <c r="L89" s="1"/>
      <c r="M89" s="45"/>
      <c r="N89" s="45"/>
      <c r="O89" s="8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4"/>
      <c r="B90" s="1"/>
      <c r="C90" s="1"/>
      <c r="D90" s="1"/>
      <c r="E90" s="1"/>
      <c r="F90" s="1"/>
      <c r="G90" s="2" t="s">
        <v>67</v>
      </c>
      <c r="H90" s="1"/>
      <c r="I90" s="1"/>
      <c r="J90" s="1"/>
      <c r="K90" s="1"/>
      <c r="L90" s="1"/>
      <c r="M90" s="70">
        <f>E74-SUM(M74:N88)</f>
        <v>10085.5</v>
      </c>
      <c r="N90" s="65"/>
      <c r="O90" s="8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1.25" customHeight="1" x14ac:dyDescent="0.2">
      <c r="A91" s="53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54"/>
      <c r="P91" s="1"/>
      <c r="Q91" s="1"/>
      <c r="R91" s="1" t="s">
        <v>23</v>
      </c>
      <c r="S91" s="1"/>
      <c r="T91" s="1"/>
      <c r="U91" s="1"/>
      <c r="V91" s="1"/>
      <c r="W91" s="1"/>
      <c r="X91" s="1"/>
      <c r="Y91" s="1"/>
      <c r="Z91" s="1"/>
    </row>
    <row r="92" spans="1:26" ht="11.25" hidden="1" customHeight="1" x14ac:dyDescent="0.2">
      <c r="A92" s="1"/>
      <c r="B92" s="1"/>
      <c r="C92" s="1"/>
      <c r="D92" s="1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54"/>
      <c r="P92" s="14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" customHeight="1" x14ac:dyDescent="0.2">
      <c r="A93" s="1"/>
      <c r="B93" s="55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1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 t="s">
        <v>23</v>
      </c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1.25" customHeight="1" x14ac:dyDescent="0.2">
      <c r="A95" s="56" t="s">
        <v>68</v>
      </c>
      <c r="B95" s="56"/>
      <c r="C95" s="56"/>
      <c r="D95" s="56"/>
      <c r="E95" s="56"/>
      <c r="F95" s="56" t="s">
        <v>69</v>
      </c>
      <c r="G95" s="56"/>
      <c r="H95" s="56"/>
      <c r="I95" s="56"/>
      <c r="J95" s="56"/>
      <c r="K95" s="56" t="s">
        <v>70</v>
      </c>
      <c r="L95" s="56" t="s">
        <v>71</v>
      </c>
      <c r="M95" s="56"/>
      <c r="N95" s="56"/>
      <c r="O95" s="56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1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56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1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1.25" customHeight="1" x14ac:dyDescent="0.2">
      <c r="A98" s="1"/>
      <c r="B98" s="1"/>
      <c r="C98" s="1"/>
      <c r="D98" s="1"/>
      <c r="E98" s="1"/>
      <c r="F98" s="1"/>
      <c r="G98" s="1"/>
      <c r="H98" s="1"/>
      <c r="I98" s="57">
        <f>G39</f>
        <v>0.12</v>
      </c>
      <c r="J98" s="1"/>
      <c r="K98" s="1"/>
      <c r="L98" s="1"/>
      <c r="M98" s="15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1.25" customHeight="1" x14ac:dyDescent="0.2">
      <c r="A99" s="1"/>
      <c r="B99" s="1"/>
      <c r="C99" s="1"/>
      <c r="D99" s="1"/>
      <c r="E99" s="1"/>
      <c r="F99" s="1"/>
      <c r="G99" s="1">
        <v>1</v>
      </c>
      <c r="H99" s="58">
        <f t="shared" ref="H99:H118" si="0">I99*G99</f>
        <v>0.12</v>
      </c>
      <c r="I99" s="57">
        <f t="shared" ref="I99:I118" si="1">I98</f>
        <v>0.12</v>
      </c>
      <c r="J99" s="58">
        <f t="shared" ref="J99:J118" si="2">1+H99</f>
        <v>1.1200000000000001</v>
      </c>
      <c r="K99" s="1" t="s">
        <v>72</v>
      </c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1.25" customHeight="1" x14ac:dyDescent="0.2">
      <c r="A100" s="1"/>
      <c r="B100" s="1"/>
      <c r="C100" s="1"/>
      <c r="D100" s="1"/>
      <c r="E100" s="1"/>
      <c r="F100" s="1"/>
      <c r="G100" s="1">
        <v>2</v>
      </c>
      <c r="H100" s="58">
        <f t="shared" si="0"/>
        <v>0.24</v>
      </c>
      <c r="I100" s="57">
        <f t="shared" si="1"/>
        <v>0.12</v>
      </c>
      <c r="J100" s="58">
        <f t="shared" si="2"/>
        <v>1.24</v>
      </c>
      <c r="K100" s="1" t="s">
        <v>23</v>
      </c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1.25" customHeight="1" x14ac:dyDescent="0.2">
      <c r="A101" s="1"/>
      <c r="B101" s="1"/>
      <c r="C101" s="1"/>
      <c r="D101" s="1"/>
      <c r="E101" s="1"/>
      <c r="F101" s="1"/>
      <c r="G101" s="1">
        <v>3</v>
      </c>
      <c r="H101" s="58">
        <f t="shared" si="0"/>
        <v>0.36</v>
      </c>
      <c r="I101" s="57">
        <f t="shared" si="1"/>
        <v>0.12</v>
      </c>
      <c r="J101" s="58">
        <f t="shared" si="2"/>
        <v>1.3599999999999999</v>
      </c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1.25" customHeight="1" x14ac:dyDescent="0.2">
      <c r="A102" s="1"/>
      <c r="B102" s="1"/>
      <c r="C102" s="1"/>
      <c r="D102" s="1"/>
      <c r="E102" s="1"/>
      <c r="F102" s="1"/>
      <c r="G102" s="1">
        <v>4</v>
      </c>
      <c r="H102" s="58">
        <f t="shared" si="0"/>
        <v>0.48</v>
      </c>
      <c r="I102" s="57">
        <f t="shared" si="1"/>
        <v>0.12</v>
      </c>
      <c r="J102" s="58">
        <f t="shared" si="2"/>
        <v>1.48</v>
      </c>
      <c r="K102" s="1"/>
      <c r="L102" s="1"/>
      <c r="M102" s="1"/>
      <c r="N102" s="1"/>
      <c r="O102" s="1" t="s">
        <v>23</v>
      </c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1.25" customHeight="1" x14ac:dyDescent="0.2">
      <c r="A103" s="1"/>
      <c r="B103" s="1"/>
      <c r="C103" s="1"/>
      <c r="D103" s="1"/>
      <c r="E103" s="1"/>
      <c r="F103" s="1"/>
      <c r="G103" s="1">
        <v>5</v>
      </c>
      <c r="H103" s="58">
        <f t="shared" si="0"/>
        <v>0.6</v>
      </c>
      <c r="I103" s="57">
        <f t="shared" si="1"/>
        <v>0.12</v>
      </c>
      <c r="J103" s="58">
        <f t="shared" si="2"/>
        <v>1.6</v>
      </c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1.25" customHeight="1" x14ac:dyDescent="0.2">
      <c r="A104" s="1"/>
      <c r="B104" s="1"/>
      <c r="C104" s="1"/>
      <c r="D104" s="1"/>
      <c r="E104" s="1"/>
      <c r="F104" s="1"/>
      <c r="G104" s="1">
        <v>6</v>
      </c>
      <c r="H104" s="58">
        <f t="shared" si="0"/>
        <v>0.72</v>
      </c>
      <c r="I104" s="57">
        <f t="shared" si="1"/>
        <v>0.12</v>
      </c>
      <c r="J104" s="58">
        <f t="shared" si="2"/>
        <v>1.72</v>
      </c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1.25" customHeight="1" x14ac:dyDescent="0.2">
      <c r="A105" s="1"/>
      <c r="B105" s="1"/>
      <c r="C105" s="1"/>
      <c r="D105" s="1"/>
      <c r="E105" s="1"/>
      <c r="F105" s="1"/>
      <c r="G105" s="1">
        <v>7</v>
      </c>
      <c r="H105" s="58">
        <f t="shared" si="0"/>
        <v>0.84</v>
      </c>
      <c r="I105" s="57">
        <f t="shared" si="1"/>
        <v>0.12</v>
      </c>
      <c r="J105" s="58">
        <f t="shared" si="2"/>
        <v>1.8399999999999999</v>
      </c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1.25" customHeight="1" x14ac:dyDescent="0.2">
      <c r="A106" s="1"/>
      <c r="B106" s="1"/>
      <c r="C106" s="1"/>
      <c r="D106" s="1"/>
      <c r="E106" s="1"/>
      <c r="F106" s="1"/>
      <c r="G106" s="1">
        <v>8</v>
      </c>
      <c r="H106" s="58">
        <f t="shared" si="0"/>
        <v>0.96</v>
      </c>
      <c r="I106" s="57">
        <f t="shared" si="1"/>
        <v>0.12</v>
      </c>
      <c r="J106" s="58">
        <f t="shared" si="2"/>
        <v>1.96</v>
      </c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1.25" customHeight="1" x14ac:dyDescent="0.2">
      <c r="A107" s="1"/>
      <c r="B107" s="1"/>
      <c r="C107" s="1"/>
      <c r="D107" s="1"/>
      <c r="E107" s="1"/>
      <c r="F107" s="1"/>
      <c r="G107" s="1">
        <v>9</v>
      </c>
      <c r="H107" s="58">
        <f t="shared" si="0"/>
        <v>1.08</v>
      </c>
      <c r="I107" s="57">
        <f t="shared" si="1"/>
        <v>0.12</v>
      </c>
      <c r="J107" s="58">
        <f t="shared" si="2"/>
        <v>2.08</v>
      </c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1.25" customHeight="1" x14ac:dyDescent="0.2">
      <c r="A108" s="1"/>
      <c r="B108" s="1"/>
      <c r="C108" s="1"/>
      <c r="D108" s="1"/>
      <c r="E108" s="1"/>
      <c r="F108" s="1"/>
      <c r="G108" s="1">
        <v>10</v>
      </c>
      <c r="H108" s="58">
        <f t="shared" si="0"/>
        <v>1.2</v>
      </c>
      <c r="I108" s="57">
        <f t="shared" si="1"/>
        <v>0.12</v>
      </c>
      <c r="J108" s="58">
        <f t="shared" si="2"/>
        <v>2.2000000000000002</v>
      </c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1.25" customHeight="1" x14ac:dyDescent="0.2">
      <c r="A109" s="1"/>
      <c r="B109" s="1"/>
      <c r="C109" s="1"/>
      <c r="D109" s="1"/>
      <c r="E109" s="1"/>
      <c r="F109" s="1"/>
      <c r="G109" s="1">
        <v>11</v>
      </c>
      <c r="H109" s="58">
        <f t="shared" si="0"/>
        <v>1.3199999999999998</v>
      </c>
      <c r="I109" s="57">
        <f t="shared" si="1"/>
        <v>0.12</v>
      </c>
      <c r="J109" s="58">
        <f t="shared" si="2"/>
        <v>2.3199999999999998</v>
      </c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1.25" customHeight="1" x14ac:dyDescent="0.2">
      <c r="A110" s="1"/>
      <c r="B110" s="1"/>
      <c r="C110" s="1"/>
      <c r="D110" s="1"/>
      <c r="E110" s="1"/>
      <c r="F110" s="1"/>
      <c r="G110" s="1">
        <v>12</v>
      </c>
      <c r="H110" s="58">
        <f t="shared" si="0"/>
        <v>1.44</v>
      </c>
      <c r="I110" s="57">
        <f t="shared" si="1"/>
        <v>0.12</v>
      </c>
      <c r="J110" s="58">
        <f t="shared" si="2"/>
        <v>2.44</v>
      </c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1.25" customHeight="1" x14ac:dyDescent="0.2">
      <c r="A111" s="1"/>
      <c r="B111" s="1"/>
      <c r="C111" s="1"/>
      <c r="D111" s="1"/>
      <c r="E111" s="1"/>
      <c r="F111" s="1"/>
      <c r="G111" s="1">
        <v>13</v>
      </c>
      <c r="H111" s="58">
        <f t="shared" si="0"/>
        <v>1.56</v>
      </c>
      <c r="I111" s="57">
        <f t="shared" si="1"/>
        <v>0.12</v>
      </c>
      <c r="J111" s="58">
        <f t="shared" si="2"/>
        <v>2.56</v>
      </c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1.25" customHeight="1" x14ac:dyDescent="0.2">
      <c r="A112" s="1"/>
      <c r="B112" s="1"/>
      <c r="C112" s="1"/>
      <c r="D112" s="1"/>
      <c r="E112" s="1"/>
      <c r="F112" s="1"/>
      <c r="G112" s="1">
        <v>14</v>
      </c>
      <c r="H112" s="58">
        <f t="shared" si="0"/>
        <v>1.68</v>
      </c>
      <c r="I112" s="57">
        <f t="shared" si="1"/>
        <v>0.12</v>
      </c>
      <c r="J112" s="58">
        <f t="shared" si="2"/>
        <v>2.6799999999999997</v>
      </c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1.25" customHeight="1" x14ac:dyDescent="0.2">
      <c r="A113" s="1"/>
      <c r="B113" s="1"/>
      <c r="C113" s="1"/>
      <c r="D113" s="1"/>
      <c r="E113" s="1"/>
      <c r="F113" s="1"/>
      <c r="G113" s="1">
        <v>15</v>
      </c>
      <c r="H113" s="58">
        <f t="shared" si="0"/>
        <v>1.7999999999999998</v>
      </c>
      <c r="I113" s="57">
        <f t="shared" si="1"/>
        <v>0.12</v>
      </c>
      <c r="J113" s="58">
        <f t="shared" si="2"/>
        <v>2.8</v>
      </c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1.25" customHeight="1" x14ac:dyDescent="0.2">
      <c r="A114" s="1"/>
      <c r="B114" s="1"/>
      <c r="C114" s="1"/>
      <c r="D114" s="1"/>
      <c r="E114" s="1"/>
      <c r="F114" s="1"/>
      <c r="G114" s="1">
        <v>16</v>
      </c>
      <c r="H114" s="58">
        <f t="shared" si="0"/>
        <v>1.92</v>
      </c>
      <c r="I114" s="57">
        <f t="shared" si="1"/>
        <v>0.12</v>
      </c>
      <c r="J114" s="58">
        <f t="shared" si="2"/>
        <v>2.92</v>
      </c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1.25" customHeight="1" x14ac:dyDescent="0.2">
      <c r="A115" s="1"/>
      <c r="B115" s="1"/>
      <c r="C115" s="1"/>
      <c r="D115" s="1"/>
      <c r="E115" s="1"/>
      <c r="F115" s="1"/>
      <c r="G115" s="1">
        <v>17</v>
      </c>
      <c r="H115" s="58">
        <f t="shared" si="0"/>
        <v>2.04</v>
      </c>
      <c r="I115" s="57">
        <f t="shared" si="1"/>
        <v>0.12</v>
      </c>
      <c r="J115" s="58">
        <f t="shared" si="2"/>
        <v>3.04</v>
      </c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1.25" customHeight="1" x14ac:dyDescent="0.2">
      <c r="A116" s="1"/>
      <c r="B116" s="1"/>
      <c r="C116" s="1"/>
      <c r="D116" s="1"/>
      <c r="E116" s="1"/>
      <c r="F116" s="1"/>
      <c r="G116" s="1">
        <v>18</v>
      </c>
      <c r="H116" s="58">
        <f t="shared" si="0"/>
        <v>2.16</v>
      </c>
      <c r="I116" s="57">
        <f t="shared" si="1"/>
        <v>0.12</v>
      </c>
      <c r="J116" s="58">
        <f t="shared" si="2"/>
        <v>3.16</v>
      </c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1.25" customHeight="1" x14ac:dyDescent="0.2">
      <c r="A117" s="1"/>
      <c r="B117" s="1"/>
      <c r="C117" s="1"/>
      <c r="D117" s="1"/>
      <c r="E117" s="1"/>
      <c r="F117" s="1"/>
      <c r="G117" s="1">
        <v>19</v>
      </c>
      <c r="H117" s="58">
        <f t="shared" si="0"/>
        <v>2.2799999999999998</v>
      </c>
      <c r="I117" s="57">
        <f t="shared" si="1"/>
        <v>0.12</v>
      </c>
      <c r="J117" s="58">
        <f t="shared" si="2"/>
        <v>3.28</v>
      </c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1.25" customHeight="1" x14ac:dyDescent="0.2">
      <c r="A118" s="1"/>
      <c r="B118" s="1"/>
      <c r="C118" s="1"/>
      <c r="D118" s="1"/>
      <c r="E118" s="1"/>
      <c r="F118" s="1"/>
      <c r="G118" s="1">
        <v>20</v>
      </c>
      <c r="H118" s="58">
        <f t="shared" si="0"/>
        <v>2.4</v>
      </c>
      <c r="I118" s="57">
        <f t="shared" si="1"/>
        <v>0.12</v>
      </c>
      <c r="J118" s="58">
        <f t="shared" si="2"/>
        <v>3.4</v>
      </c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1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1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1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1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1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1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1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1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1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1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1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1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1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1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1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1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1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1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1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1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1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1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1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1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1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1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1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1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1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1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1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1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1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1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1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1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1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1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1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1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1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1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1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1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1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1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1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1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1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1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1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1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1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1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1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1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1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1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1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1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1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1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1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1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1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1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1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1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1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1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1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1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1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1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1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1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1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1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1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1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1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1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1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1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1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1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1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1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1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1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1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1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1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1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1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1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1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1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1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1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1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1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1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1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1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1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1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1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1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1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1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1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1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1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1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1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1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1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8">
    <mergeCell ref="M90:N90"/>
    <mergeCell ref="G69:I69"/>
    <mergeCell ref="M74:N74"/>
    <mergeCell ref="M76:N76"/>
    <mergeCell ref="M78:N78"/>
    <mergeCell ref="M80:N80"/>
    <mergeCell ref="M82:N82"/>
    <mergeCell ref="M84:N84"/>
    <mergeCell ref="G63:I63"/>
    <mergeCell ref="G65:I65"/>
    <mergeCell ref="G67:I67"/>
    <mergeCell ref="M86:N86"/>
    <mergeCell ref="M88:N88"/>
    <mergeCell ref="G53:I53"/>
    <mergeCell ref="G55:I55"/>
    <mergeCell ref="G57:I57"/>
    <mergeCell ref="G59:I59"/>
    <mergeCell ref="G61:I61"/>
    <mergeCell ref="G39:I39"/>
    <mergeCell ref="G45:I45"/>
    <mergeCell ref="G47:I47"/>
    <mergeCell ref="G49:I49"/>
    <mergeCell ref="G51:I51"/>
    <mergeCell ref="G27:I27"/>
    <mergeCell ref="G29:I29"/>
    <mergeCell ref="G33:I33"/>
    <mergeCell ref="G35:I35"/>
    <mergeCell ref="G37:I37"/>
    <mergeCell ref="G17:I17"/>
    <mergeCell ref="G19:I19"/>
    <mergeCell ref="G21:I21"/>
    <mergeCell ref="G23:I23"/>
    <mergeCell ref="G25:I25"/>
    <mergeCell ref="A2:L3"/>
    <mergeCell ref="D7:I7"/>
    <mergeCell ref="D9:E9"/>
    <mergeCell ref="D10:E10"/>
    <mergeCell ref="G15:I15"/>
  </mergeCells>
  <pageMargins left="0.25" right="0.25" top="0.75" bottom="0.75" header="0.3" footer="0.3"/>
  <pageSetup paperSiz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5703125" defaultRowHeight="15" customHeight="1" x14ac:dyDescent="0.2"/>
  <cols>
    <col min="1" max="26" width="8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5703125" defaultRowHeight="15" customHeight="1" x14ac:dyDescent="0.2"/>
  <cols>
    <col min="1" max="26" width="8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rosnani</dc:creator>
  <cp:lastModifiedBy>avanq204</cp:lastModifiedBy>
  <cp:lastPrinted>2025-10-23T03:51:37Z</cp:lastPrinted>
  <dcterms:created xsi:type="dcterms:W3CDTF">2010-06-04T01:19:47Z</dcterms:created>
  <dcterms:modified xsi:type="dcterms:W3CDTF">2025-10-24T04:28:03Z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7FA540425D214F61892ECF197193693C_12</vt:lpwstr>
  </property>
  <property fmtid="{D5CDD505-2E9C-101B-9397-08002B2CF9AE}" pid="3" name="KSOProductBuildVer">
    <vt:lpwstr>2057-12.2.0.18639</vt:lpwstr>
  </property>
</Properties>
</file>